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13_ncr:1_{22079CE1-FA46-417E-B023-4CE7407974CD}" xr6:coauthVersionLast="44" xr6:coauthVersionMax="44" xr10:uidLastSave="{00000000-0000-0000-0000-000000000000}"/>
  <bookViews>
    <workbookView xWindow="-120" yWindow="-120" windowWidth="20700" windowHeight="11160" activeTab="2" xr2:uid="{00000000-000D-0000-FFFF-FFFF00000000}"/>
  </bookViews>
  <sheets>
    <sheet name="דוח תנועות" sheetId="1" r:id="rId1"/>
    <sheet name="קובץ החרגות" sheetId="5" r:id="rId2"/>
    <sheet name="מרץ" sheetId="6" r:id="rId3"/>
  </sheets>
  <definedNames>
    <definedName name="_xlnm._FilterDatabase" localSheetId="0" hidden="1">'דוח תנועות'!$A$1:$H$863</definedName>
    <definedName name="_xlnm._FilterDatabase" localSheetId="1" hidden="1">'קובץ החרגות'!$B$1:$O$125</definedName>
    <definedName name="נספח_ב" localSheetId="2">מרץ!#REF!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64" i="1" l="1"/>
  <c r="D15" i="6"/>
  <c r="D11" i="6"/>
  <c r="D10" i="6"/>
  <c r="D13" i="6"/>
  <c r="C124" i="5"/>
  <c r="L123" i="5"/>
  <c r="L122" i="5"/>
  <c r="L121" i="5"/>
  <c r="J120" i="5"/>
  <c r="C120" i="5"/>
  <c r="L120" i="5" s="1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O97" i="5"/>
  <c r="L97" i="5"/>
  <c r="C96" i="5"/>
  <c r="O96" i="5" s="1"/>
  <c r="L95" i="5"/>
  <c r="L94" i="5"/>
  <c r="O93" i="5"/>
  <c r="L93" i="5"/>
  <c r="O92" i="5"/>
  <c r="N92" i="5"/>
  <c r="L92" i="5"/>
  <c r="O91" i="5"/>
  <c r="L91" i="5"/>
  <c r="O90" i="5"/>
  <c r="L90" i="5"/>
  <c r="O89" i="5"/>
  <c r="L89" i="5"/>
  <c r="O88" i="5"/>
  <c r="L88" i="5"/>
  <c r="O87" i="5"/>
  <c r="L87" i="5"/>
  <c r="O86" i="5"/>
  <c r="L86" i="5"/>
  <c r="O85" i="5"/>
  <c r="L85" i="5"/>
  <c r="O84" i="5"/>
  <c r="L84" i="5"/>
  <c r="O83" i="5"/>
  <c r="L83" i="5"/>
  <c r="O82" i="5"/>
  <c r="L82" i="5"/>
  <c r="O81" i="5"/>
  <c r="L81" i="5"/>
  <c r="O80" i="5"/>
  <c r="L80" i="5"/>
  <c r="O79" i="5"/>
  <c r="L79" i="5"/>
  <c r="O78" i="5"/>
  <c r="L78" i="5"/>
  <c r="O77" i="5"/>
  <c r="L77" i="5"/>
  <c r="O76" i="5"/>
  <c r="L76" i="5"/>
  <c r="O75" i="5"/>
  <c r="L75" i="5"/>
  <c r="N74" i="5"/>
  <c r="O74" i="5" s="1"/>
  <c r="L74" i="5"/>
  <c r="O73" i="5"/>
  <c r="L73" i="5"/>
  <c r="N71" i="5"/>
  <c r="O71" i="5" s="1"/>
  <c r="L71" i="5"/>
  <c r="N68" i="5"/>
  <c r="C68" i="5"/>
  <c r="O68" i="5" s="1"/>
  <c r="N67" i="5"/>
  <c r="O65" i="5"/>
  <c r="L65" i="5"/>
  <c r="N64" i="5"/>
  <c r="C63" i="5"/>
  <c r="O63" i="5" s="1"/>
  <c r="O62" i="5"/>
  <c r="L62" i="5"/>
  <c r="O61" i="5"/>
  <c r="L61" i="5"/>
  <c r="O60" i="5"/>
  <c r="L60" i="5"/>
  <c r="N59" i="5"/>
  <c r="O57" i="5"/>
  <c r="L57" i="5"/>
  <c r="N56" i="5"/>
  <c r="C56" i="5"/>
  <c r="O56" i="5" s="1"/>
  <c r="O55" i="5"/>
  <c r="L55" i="5"/>
  <c r="N54" i="5"/>
  <c r="O54" i="5" s="1"/>
  <c r="C54" i="5"/>
  <c r="L54" i="5" s="1"/>
  <c r="N51" i="5"/>
  <c r="O48" i="5"/>
  <c r="C48" i="5"/>
  <c r="L48" i="5" s="1"/>
  <c r="O47" i="5"/>
  <c r="L47" i="5"/>
  <c r="C47" i="5"/>
  <c r="O46" i="5"/>
  <c r="L46" i="5"/>
  <c r="O45" i="5"/>
  <c r="L45" i="5"/>
  <c r="O44" i="5"/>
  <c r="L44" i="5"/>
  <c r="O43" i="5"/>
  <c r="L43" i="5"/>
  <c r="O42" i="5"/>
  <c r="L42" i="5"/>
  <c r="O41" i="5"/>
  <c r="L41" i="5"/>
  <c r="N40" i="5"/>
  <c r="O40" i="5" s="1"/>
  <c r="L40" i="5"/>
  <c r="N39" i="5"/>
  <c r="O39" i="5" s="1"/>
  <c r="L39" i="5"/>
  <c r="O38" i="5"/>
  <c r="N38" i="5"/>
  <c r="L38" i="5"/>
  <c r="O37" i="5"/>
  <c r="L37" i="5"/>
  <c r="O36" i="5"/>
  <c r="L36" i="5"/>
  <c r="O35" i="5"/>
  <c r="L35" i="5"/>
  <c r="O34" i="5"/>
  <c r="L34" i="5"/>
  <c r="O33" i="5"/>
  <c r="L33" i="5"/>
  <c r="O32" i="5"/>
  <c r="L32" i="5"/>
  <c r="O31" i="5"/>
  <c r="L31" i="5"/>
  <c r="O30" i="5"/>
  <c r="L30" i="5"/>
  <c r="O29" i="5"/>
  <c r="L29" i="5"/>
  <c r="O28" i="5"/>
  <c r="L28" i="5"/>
  <c r="O27" i="5"/>
  <c r="L27" i="5"/>
  <c r="O26" i="5"/>
  <c r="L26" i="5"/>
  <c r="O25" i="5"/>
  <c r="L25" i="5"/>
  <c r="O24" i="5"/>
  <c r="L24" i="5"/>
  <c r="O23" i="5"/>
  <c r="L23" i="5"/>
  <c r="O22" i="5"/>
  <c r="L22" i="5"/>
  <c r="O21" i="5"/>
  <c r="L21" i="5"/>
  <c r="O20" i="5"/>
  <c r="L20" i="5"/>
  <c r="O19" i="5"/>
  <c r="L19" i="5"/>
  <c r="O18" i="5"/>
  <c r="L18" i="5"/>
  <c r="O17" i="5"/>
  <c r="L17" i="5"/>
  <c r="O16" i="5"/>
  <c r="L16" i="5"/>
  <c r="O15" i="5"/>
  <c r="L15" i="5"/>
  <c r="O14" i="5"/>
  <c r="L14" i="5"/>
  <c r="O13" i="5"/>
  <c r="L13" i="5"/>
  <c r="O12" i="5"/>
  <c r="L12" i="5"/>
  <c r="O11" i="5"/>
  <c r="O10" i="5"/>
  <c r="L10" i="5"/>
  <c r="O9" i="5"/>
  <c r="L9" i="5"/>
  <c r="O8" i="5"/>
  <c r="L8" i="5"/>
  <c r="O7" i="5"/>
  <c r="L7" i="5"/>
  <c r="O6" i="5"/>
  <c r="L6" i="5"/>
  <c r="O5" i="5"/>
  <c r="L5" i="5"/>
  <c r="O4" i="5"/>
  <c r="L4" i="5"/>
  <c r="N3" i="5"/>
  <c r="O3" i="5" s="1"/>
  <c r="L3" i="5"/>
  <c r="O2" i="5"/>
  <c r="L2" i="5"/>
  <c r="O124" i="5" l="1"/>
  <c r="L56" i="5"/>
  <c r="L124" i="5" s="1"/>
  <c r="L68" i="5"/>
  <c r="L63" i="5"/>
  <c r="L96" i="5"/>
</calcChain>
</file>

<file path=xl/sharedStrings.xml><?xml version="1.0" encoding="utf-8"?>
<sst xmlns="http://schemas.openxmlformats.org/spreadsheetml/2006/main" count="5801" uniqueCount="1655">
  <si>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</si>
  <si>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</si>
  <si>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</si>
  <si>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</si>
  <si>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</si>
  <si>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</si>
  <si>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</si>
  <si>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19.03.2020</t>
  </si>
  <si>
    <t>הזמנת רכש</t>
  </si>
  <si>
    <t>4501723518</t>
  </si>
  <si>
    <t>20</t>
  </si>
  <si>
    <t>שירותי יעוץ - הוריזן תוכנה</t>
  </si>
  <si>
    <t>יצירה/שינוי</t>
  </si>
  <si>
    <t>4501723519</t>
  </si>
  <si>
    <t>הוריזן תוכנה 2020</t>
  </si>
  <si>
    <t>4501723520</t>
  </si>
  <si>
    <t>הוריזן מדעי החיים- 2020</t>
  </si>
  <si>
    <t>4501726198</t>
  </si>
  <si>
    <t>שירותי ייעוץ להוריזן -כללי</t>
  </si>
  <si>
    <t/>
  </si>
  <si>
    <t>01.03.2020</t>
  </si>
  <si>
    <t>4501555999</t>
  </si>
  <si>
    <t>30</t>
  </si>
  <si>
    <t>ייעוץ טכנולוגי - רואש אלישבע 2019</t>
  </si>
  <si>
    <t>4501559245</t>
  </si>
  <si>
    <t>ייעוץ טכנולוגי - טל גולדשטיין 2019</t>
  </si>
  <si>
    <t>4501559247</t>
  </si>
  <si>
    <t>ייעוץ טכנולוגי - וקסמן אניטה 2019</t>
  </si>
  <si>
    <t>חריגה/סגירה</t>
  </si>
  <si>
    <t>40</t>
  </si>
  <si>
    <t>החזר הוצאות נסיעה בתפקיד לנותני שירות חצ</t>
  </si>
  <si>
    <t>50</t>
  </si>
  <si>
    <t>ייעוץ טכנולוגי - ווקסמן אניטה 2020</t>
  </si>
  <si>
    <t>60</t>
  </si>
  <si>
    <t>4501559269</t>
  </si>
  <si>
    <t>ייעוץ טכנולוגי - חגי ארז שנת 2019</t>
  </si>
  <si>
    <t>4501559276</t>
  </si>
  <si>
    <t>ייעוץ טכנולוגי - אריאל כהן 2019</t>
  </si>
  <si>
    <t>4501559289</t>
  </si>
  <si>
    <t>ייעוץ טכנולוגי - ראובן נניקשוילי 2019</t>
  </si>
  <si>
    <t>4501559300</t>
  </si>
  <si>
    <t>ייעוץ טכנולוגי - ארז נור 2019</t>
  </si>
  <si>
    <t>4501563672</t>
  </si>
  <si>
    <t>ייעוץ טכנולוגי - שי אפרתי</t>
  </si>
  <si>
    <t>4501563685</t>
  </si>
  <si>
    <t>ייעוץ טכנולוגי - צלניק צבי 2019</t>
  </si>
  <si>
    <t>4501563695</t>
  </si>
  <si>
    <t>ייעוץ טכנולוגי - ארדל אהוד 2019</t>
  </si>
  <si>
    <t>4501563701</t>
  </si>
  <si>
    <t>ייעוץ טכנולוגי- יוסי רוקח 2019</t>
  </si>
  <si>
    <t>4501574552</t>
  </si>
  <si>
    <t>ייעוץ טכנולוגי -עינת חלבה 2019</t>
  </si>
  <si>
    <t>70</t>
  </si>
  <si>
    <t>80</t>
  </si>
  <si>
    <t>4501609289</t>
  </si>
  <si>
    <t>ייעוץ טכנולוגי - קרנין אהוד -2019</t>
  </si>
  <si>
    <t>4501642659</t>
  </si>
  <si>
    <t>ייעוץ טכנולוגי -שרגא אפרתי - 2019</t>
  </si>
  <si>
    <t>4501661091</t>
  </si>
  <si>
    <t>פינר אלחנן מנחם -ייעוץ טכנולוגי 2019</t>
  </si>
  <si>
    <t>4501678387</t>
  </si>
  <si>
    <t>10</t>
  </si>
  <si>
    <t>ייעוץ טכנולוגי- זאב סרנה</t>
  </si>
  <si>
    <t>חריגה/סגירה, תשלום/תקבול</t>
  </si>
  <si>
    <t>4501678420</t>
  </si>
  <si>
    <t>ייעוץ טכנולוגי-אלי ברן</t>
  </si>
  <si>
    <t>4501678455</t>
  </si>
  <si>
    <t>ייעוץ טכנולוגי-צימרמן מיכה</t>
  </si>
  <si>
    <t>הצמדה/שערוך, חריגה/סגירה</t>
  </si>
  <si>
    <t>4501680163</t>
  </si>
  <si>
    <t>ייעוץ טכנולוגי - שמש עופר</t>
  </si>
  <si>
    <t>4501681504</t>
  </si>
  <si>
    <t>ייעוץ טכנולוגי-מוטי בן אריה</t>
  </si>
  <si>
    <t>הצמדה/שערוך, חריגה/סגירה, תשלום/תקבול</t>
  </si>
  <si>
    <t>4501777541</t>
  </si>
  <si>
    <t>ייעוץ טכנולוגי - זאב אבן חן</t>
  </si>
  <si>
    <t>4501777569</t>
  </si>
  <si>
    <t>ייעוץ טכנולוגי -אייל דים</t>
  </si>
  <si>
    <t>4501783579</t>
  </si>
  <si>
    <t>ייעוץ טכנולוגי - צח הררי</t>
  </si>
  <si>
    <t>4501783618</t>
  </si>
  <si>
    <t>ייעוץ טכנולוגי - טליה בן נריה</t>
  </si>
  <si>
    <t>4501783726</t>
  </si>
  <si>
    <t>ייעוץ טכנולוגי - דוד קבס</t>
  </si>
  <si>
    <t>4501783729</t>
  </si>
  <si>
    <t>ייעוץ טכנולוגי-אבנר עמיר</t>
  </si>
  <si>
    <t>4501783731</t>
  </si>
  <si>
    <t>ייעוץ טכנולוגי- עמי בן שלום</t>
  </si>
  <si>
    <t>4501783736</t>
  </si>
  <si>
    <t>ייעוץ טכנולוגי-נחושתן דרור</t>
  </si>
  <si>
    <t>4501783744</t>
  </si>
  <si>
    <t>ייעוץ טכנולוגי - ביבס אבי</t>
  </si>
  <si>
    <t>4501785047</t>
  </si>
  <si>
    <t>ייעוץ טכנולוגי-נפתלי גרינפלד</t>
  </si>
  <si>
    <t>4501841778</t>
  </si>
  <si>
    <t>ייעוץ טכנולוגי - אנדי שרון</t>
  </si>
  <si>
    <t>יצירה/שינוי, תשלום/תקבול</t>
  </si>
  <si>
    <t>4501841882</t>
  </si>
  <si>
    <t>ייעוץ טכנולוגי - מיכה אבני</t>
  </si>
  <si>
    <t>4501841893</t>
  </si>
  <si>
    <t>ייעוץ טכנולוגי - אבנר אדורם</t>
  </si>
  <si>
    <t>4501842333</t>
  </si>
  <si>
    <t>ייעוץ טכנולוגי - אבייתר שייביץ</t>
  </si>
  <si>
    <t>4501842383</t>
  </si>
  <si>
    <t>ייעוץ טכנולוגי - טניה אפשטיין</t>
  </si>
  <si>
    <t>4501842443</t>
  </si>
  <si>
    <t>ייעוץ טכנולוגי - בזמן יאיר</t>
  </si>
  <si>
    <t>4501842565</t>
  </si>
  <si>
    <t>ייעוץ טכנולוגי-יוסי בירן</t>
  </si>
  <si>
    <t>4501843248</t>
  </si>
  <si>
    <t>ייעוץ טכנולוגי - זלמנוב ניר</t>
  </si>
  <si>
    <t>4501845277</t>
  </si>
  <si>
    <t>04.03.2020</t>
  </si>
  <si>
    <t>4501554673</t>
  </si>
  <si>
    <t>ייעוץ טכנולוגי - טברון ליאורה</t>
  </si>
  <si>
    <t>4501559291</t>
  </si>
  <si>
    <t>ייעוץ טכנולוגי - אלי חסון 2019</t>
  </si>
  <si>
    <t>4501574587</t>
  </si>
  <si>
    <t>ייעוץ טכנולוגי - איתמר מור 2019</t>
  </si>
  <si>
    <t>4501609297</t>
  </si>
  <si>
    <t>ייעוץ טכנולוגי - אברהם רותם 2019</t>
  </si>
  <si>
    <t>4501776654</t>
  </si>
  <si>
    <t>ייעוץ טכנולוגי-כהן נטליה</t>
  </si>
  <si>
    <t>4501777485</t>
  </si>
  <si>
    <t>ייעוץ טכנולוגי - שולמית דרוקמן</t>
  </si>
  <si>
    <t>4501777491</t>
  </si>
  <si>
    <t>ייעוץ טכנולוגי - עופר גולדהירש</t>
  </si>
  <si>
    <t>הצמדה/שערוך</t>
  </si>
  <si>
    <t>4501781832</t>
  </si>
  <si>
    <t>ייעוץ טכנולוגי-יואלי חגי</t>
  </si>
  <si>
    <t>4501783734</t>
  </si>
  <si>
    <t>ייעוץ טכנולוגי-אבנר שדמי</t>
  </si>
  <si>
    <t>4501842682</t>
  </si>
  <si>
    <t>ייעוץ טכנולוגי - ברכר אולגה</t>
  </si>
  <si>
    <t>4501842736</t>
  </si>
  <si>
    <t>ייעוץ טכנולוגי -גלנטי דוד</t>
  </si>
  <si>
    <t>4501842750</t>
  </si>
  <si>
    <t>ייעוץ טכנולוגי - גבי גלסר</t>
  </si>
  <si>
    <t>4501843270</t>
  </si>
  <si>
    <t>ייעוץ טכנולוגי-חרש איל</t>
  </si>
  <si>
    <t>4501844655</t>
  </si>
  <si>
    <t>4501847197</t>
  </si>
  <si>
    <t>ייעוץ טכנולוגי- אשר קמינקר</t>
  </si>
  <si>
    <t>05.03.2020</t>
  </si>
  <si>
    <t>4501845426</t>
  </si>
  <si>
    <t>ייעוץ טכנולוגי-עתיר יחזקאל</t>
  </si>
  <si>
    <t>08.03.2020</t>
  </si>
  <si>
    <t>4501878674</t>
  </si>
  <si>
    <t>שירותי הדרכה</t>
  </si>
  <si>
    <t>09.03.2020</t>
  </si>
  <si>
    <t>4501556232</t>
  </si>
  <si>
    <t>אילן כץ- ייעוץ טכנולוגי 2019</t>
  </si>
  <si>
    <t>4501559251</t>
  </si>
  <si>
    <t>ייעוץ טכנולוגי שרה הירש 2019</t>
  </si>
  <si>
    <t>4501559257</t>
  </si>
  <si>
    <t>ייעוץ טכנולוגי - שיפיגל איתי 2019</t>
  </si>
  <si>
    <t>4501563688</t>
  </si>
  <si>
    <t>ייעוץ טכנולוגי - ישראל ששון 2019</t>
  </si>
  <si>
    <t>4501565018</t>
  </si>
  <si>
    <t>ייעוץ טכנולוגי - קרול אברמוביץ 2019</t>
  </si>
  <si>
    <t>4501654615</t>
  </si>
  <si>
    <t>זיו קציר ייעוץ טכנולוגי</t>
  </si>
  <si>
    <t>4501676056</t>
  </si>
  <si>
    <t>4501777478</t>
  </si>
  <si>
    <t>ייעוץ טכנולוגי - אילוביץ נועם</t>
  </si>
  <si>
    <t>4501777481</t>
  </si>
  <si>
    <t>ייעוץ טכנולוגי - שפרה קלינמן</t>
  </si>
  <si>
    <t>4501777556</t>
  </si>
  <si>
    <t>ייעוץ טכנולוגי- ג'וני גאטס</t>
  </si>
  <si>
    <t>4501777575</t>
  </si>
  <si>
    <t>ייעוץ טכנולוגי- מוטי ריץ</t>
  </si>
  <si>
    <t>4501777587</t>
  </si>
  <si>
    <t>ייעוץ טכנולוגי-שוש מרחב</t>
  </si>
  <si>
    <t>4501777605</t>
  </si>
  <si>
    <t>ייעוץ טכנולוגי-דני רוזנטל</t>
  </si>
  <si>
    <t>4501781834</t>
  </si>
  <si>
    <t>ייעוץ טכנולוגי- לזרוביץ ז'נט</t>
  </si>
  <si>
    <t>4501781836</t>
  </si>
  <si>
    <t>ייעוץ טכנולוגי - אמוץ נחושתן</t>
  </si>
  <si>
    <t>יצירה/שינוי, חריגה/סגירה</t>
  </si>
  <si>
    <t>4501783623</t>
  </si>
  <si>
    <t>ייעוץ טכנולוגי - עופר פלדמן</t>
  </si>
  <si>
    <t>4501791207</t>
  </si>
  <si>
    <t>ייעוץ טכנולוגי - רחל מוסקוביץ</t>
  </si>
  <si>
    <t>4501791221</t>
  </si>
  <si>
    <t>ייעוץ טכנולוגי-ברוך שטרן</t>
  </si>
  <si>
    <t>4501842450</t>
  </si>
  <si>
    <t>ייעוץ טכנולוגי - ארנון שפייזר</t>
  </si>
  <si>
    <t>4501842692</t>
  </si>
  <si>
    <t>ייעוץ טכנולוגי שי ברנר</t>
  </si>
  <si>
    <t>4501843181</t>
  </si>
  <si>
    <t>ייעוץ טכנולוגי -גת יואל</t>
  </si>
  <si>
    <t>4501843198</t>
  </si>
  <si>
    <t>ייעוץ טכנולוגי-דותן ניר</t>
  </si>
  <si>
    <t>4501843298</t>
  </si>
  <si>
    <t>ייעוץ טכנולוגי -רינה ימין</t>
  </si>
  <si>
    <t>4501844554</t>
  </si>
  <si>
    <t>ייעוץ טכנולוגי - שי מור</t>
  </si>
  <si>
    <t>4501844610</t>
  </si>
  <si>
    <t>ייעוץ טכנולוגי-נח רמי</t>
  </si>
  <si>
    <t>4501845270</t>
  </si>
  <si>
    <t>ייעוץ טכנולוגי - אורנה פילו</t>
  </si>
  <si>
    <t>4501845451</t>
  </si>
  <si>
    <t>ייעוץ טכנולוגי- עופר לפיד</t>
  </si>
  <si>
    <t>4501846954</t>
  </si>
  <si>
    <t>ייעוץ טכנולוגי-אבי שביט</t>
  </si>
  <si>
    <t>4501847173</t>
  </si>
  <si>
    <t>ייעוץ טכנולוגי-אורי קירי</t>
  </si>
  <si>
    <t>4501847341</t>
  </si>
  <si>
    <t>ייעוץ טכנולוגי- רג'ואן מנשה</t>
  </si>
  <si>
    <t>4501847353</t>
  </si>
  <si>
    <t>ייעוץ טכנולוגי-יואב רוקמן</t>
  </si>
  <si>
    <t>4501847393</t>
  </si>
  <si>
    <t>ייעוץ טכנולוגי - אדם שרתיאל</t>
  </si>
  <si>
    <t>4501879512</t>
  </si>
  <si>
    <t>ייעוץ טכנולוגי איתן קוך</t>
  </si>
  <si>
    <t>סטורנו</t>
  </si>
  <si>
    <t>0600000021/2020/3690</t>
  </si>
  <si>
    <t>2</t>
  </si>
  <si>
    <t>ביקורת פרוייקטים 9/2019</t>
  </si>
  <si>
    <t>3</t>
  </si>
  <si>
    <t>תשלום לוגיסטי</t>
  </si>
  <si>
    <t>5100000202/2020/3690</t>
  </si>
  <si>
    <t>בגין מסמך 4501785047 / 00010</t>
  </si>
  <si>
    <t>בגין מסמך 4501785047 / 00020</t>
  </si>
  <si>
    <t>10.03.2020</t>
  </si>
  <si>
    <t>0600000022/2020/3690</t>
  </si>
  <si>
    <t>ניהול פרוייקטים 12/2019</t>
  </si>
  <si>
    <t>5100000571/2020/3690</t>
  </si>
  <si>
    <t>ביקורת פרוייקטים 12/19</t>
  </si>
  <si>
    <t>בגין מסמך 4501559245 / 00030</t>
  </si>
  <si>
    <t>בגין מסמך 4501559245 / 00040</t>
  </si>
  <si>
    <t>11.03.2020</t>
  </si>
  <si>
    <t>4501559238</t>
  </si>
  <si>
    <t>ייעוץ טכנולוגי - ארז שלום</t>
  </si>
  <si>
    <t>4501559265</t>
  </si>
  <si>
    <t>ייעוץ טכנולוגי - ספרא אליהו 2019</t>
  </si>
  <si>
    <t>12.03.2020</t>
  </si>
  <si>
    <t>4501675873</t>
  </si>
  <si>
    <t>4501777537</t>
  </si>
  <si>
    <t>ייעוץ טכנולוגי- מאירי איתי</t>
  </si>
  <si>
    <t>4501777594</t>
  </si>
  <si>
    <t>ייעוץ טכנולוגי- איתן קוך</t>
  </si>
  <si>
    <t>4501842595</t>
  </si>
  <si>
    <t>ייעוץ טכנולוגי - בן איון משה</t>
  </si>
  <si>
    <t>4501842712</t>
  </si>
  <si>
    <t>ייעוץ טכנולוגי - מיקי ברקאי</t>
  </si>
  <si>
    <t>4501842718</t>
  </si>
  <si>
    <t>ייעוץ טכנולוגי-גאנם שריף</t>
  </si>
  <si>
    <t>4501843214</t>
  </si>
  <si>
    <t>ייעוץ טכנולוגי - אריה הורן</t>
  </si>
  <si>
    <t>יצירה/שינוי, הצמדה/שערוך</t>
  </si>
  <si>
    <t>4501843350</t>
  </si>
  <si>
    <t>ייעוץ טכנולוגי - לוטן עפרה</t>
  </si>
  <si>
    <t>4501844617</t>
  </si>
  <si>
    <t>ייעוץ טכנולוגי-ניר יפתח</t>
  </si>
  <si>
    <t>4501844628</t>
  </si>
  <si>
    <t>ייעוץ טכנולוגי-גיורא גולן</t>
  </si>
  <si>
    <t>4501845437</t>
  </si>
  <si>
    <t>ייעוץ טכנולוגי- יעקב פלביץ</t>
  </si>
  <si>
    <t>16.03.2020</t>
  </si>
  <si>
    <t>4501678606</t>
  </si>
  <si>
    <t>4501842289</t>
  </si>
  <si>
    <t>4501843219</t>
  </si>
  <si>
    <t>ייעוץ טכנולוגי - יובל היימר</t>
  </si>
  <si>
    <t>4501844573</t>
  </si>
  <si>
    <t>17.03.2020</t>
  </si>
  <si>
    <t>4501845266</t>
  </si>
  <si>
    <t>ייעוץ טכנולוגי-עדי שכטמן</t>
  </si>
  <si>
    <t>4501509047</t>
  </si>
  <si>
    <t>ייעוץ טכנולוגי רוזנפלד אליעזר</t>
  </si>
  <si>
    <t>4501559279</t>
  </si>
  <si>
    <t>ייעוץ טכנולוגי -יניב רינהרץ 2019</t>
  </si>
  <si>
    <t>4501563678</t>
  </si>
  <si>
    <t>4501565008</t>
  </si>
  <si>
    <t>ייעוץ טכנולוגי - אמיר הירשפלד 2019</t>
  </si>
  <si>
    <t>4501565040</t>
  </si>
  <si>
    <t>ייעוץ טכנולוגי - יצחק לוין - 2019</t>
  </si>
  <si>
    <t>4501673619</t>
  </si>
  <si>
    <t>ייעוץ טכנולוגי - אורית שחף</t>
  </si>
  <si>
    <t>4501675775</t>
  </si>
  <si>
    <t>ייעוץ טכנולוגי - גיל בן מנחם</t>
  </si>
  <si>
    <t>4501676095</t>
  </si>
  <si>
    <t>ייעוץ טכנולוגי - אורה דר</t>
  </si>
  <si>
    <t>4501676191</t>
  </si>
  <si>
    <t>4501678006</t>
  </si>
  <si>
    <t>ייעוץ טכנולוגי-נבון אהוד</t>
  </si>
  <si>
    <t>4501680209</t>
  </si>
  <si>
    <t>ייעוץ טכנולוגי -שפיגל שלום יוסף</t>
  </si>
  <si>
    <t>4501680230</t>
  </si>
  <si>
    <t>ייעוץ טכנולוגי =צביקה רובינשטיין</t>
  </si>
  <si>
    <t>ייעוץ טכנולוגי- אלכס דראק</t>
  </si>
  <si>
    <t>4501842407</t>
  </si>
  <si>
    <t>ייעוץ טכנולוגי - אריאל דן</t>
  </si>
  <si>
    <t>4501842654</t>
  </si>
  <si>
    <t>ייעוץ טכנולוגי - בן פורת יהודית</t>
  </si>
  <si>
    <t>4501842667</t>
  </si>
  <si>
    <t>ייעוץ טכנולוגי - אריה בר חיים</t>
  </si>
  <si>
    <t>4501843232</t>
  </si>
  <si>
    <t>ייעוץ טכנולוגי -זילברשטיין שלום עופר</t>
  </si>
  <si>
    <t>4501843365</t>
  </si>
  <si>
    <t>ייעוץ טכנולוגי - חיים לינדנבאום</t>
  </si>
  <si>
    <t>4501844458</t>
  </si>
  <si>
    <t>ייעוץ טכנולוגי- לזר ארי</t>
  </si>
  <si>
    <t>4501844545</t>
  </si>
  <si>
    <t>ייעוץ טכנולוגי- מאור דב</t>
  </si>
  <si>
    <t>ייעוץ טכנולוגי - נילי מיינצר</t>
  </si>
  <si>
    <t>4501844581</t>
  </si>
  <si>
    <t>ייעוץ טכנולוגי-ממן שלום</t>
  </si>
  <si>
    <t>4501847186</t>
  </si>
  <si>
    <t>ייעוץ טכנולוגי-איתמר דרורי</t>
  </si>
  <si>
    <t>4501847384</t>
  </si>
  <si>
    <t>ייעוץ טכנולוגי- שני יוסף</t>
  </si>
  <si>
    <t>4501847391</t>
  </si>
  <si>
    <t>ייעוץ טכנולוגי - שפירא אהרן</t>
  </si>
  <si>
    <t>4501866520</t>
  </si>
  <si>
    <t>ייעוץ טכנולוגי - יהודה עובדיה</t>
  </si>
  <si>
    <t>22.03.2020</t>
  </si>
  <si>
    <t>25.03.2020</t>
  </si>
  <si>
    <t>4501559303</t>
  </si>
  <si>
    <t>ייעוץ טכנולוגי - איתי גנצר 2019</t>
  </si>
  <si>
    <t>4501562590</t>
  </si>
  <si>
    <t>ייעוץ טכנולוגי - מירון פרץ 2019</t>
  </si>
  <si>
    <t>4501563670</t>
  </si>
  <si>
    <t>ייעוץ טכנולוגי - פיינסקי אמיר 2019</t>
  </si>
  <si>
    <t>ייעוץ טכנולוגי - יהונתן מונין 2019</t>
  </si>
  <si>
    <t>4501592900</t>
  </si>
  <si>
    <t>ייעוץ טכנולוגי - גלעד אמיר</t>
  </si>
  <si>
    <t>4501678945</t>
  </si>
  <si>
    <t>ייעוץ טכנולוגי- לוריא גלעד - 2019</t>
  </si>
  <si>
    <t>4501818153</t>
  </si>
  <si>
    <t>ייעוץ טכנולוגי - רבקה שוורץ</t>
  </si>
  <si>
    <t>4501842347</t>
  </si>
  <si>
    <t>ייעוץ טכנולוגי -אלטר אריאלה</t>
  </si>
  <si>
    <t>4501842352</t>
  </si>
  <si>
    <t>ייעוץ טכנולוגי - אלי לוטן</t>
  </si>
  <si>
    <t>4501842636</t>
  </si>
  <si>
    <t>ייעוץ טכנולוגי - שמואל בן עזרא</t>
  </si>
  <si>
    <t>4501842729</t>
  </si>
  <si>
    <t>ייעוץ טכנולוגי -גלבוע פנחס</t>
  </si>
  <si>
    <t>4501843253</t>
  </si>
  <si>
    <t>ייעוץ טכנולוגי- חרמוש אלי</t>
  </si>
  <si>
    <t>4501844493</t>
  </si>
  <si>
    <t>ייעוץ טכנולוגי-אילנה מאור</t>
  </si>
  <si>
    <t>יצירה/שינוי, הצמדה/שערוך, חריגה/סגירה</t>
  </si>
  <si>
    <t>4501845282</t>
  </si>
  <si>
    <t>ייעוץ טכנולוגי-ערן צבי</t>
  </si>
  <si>
    <t>4501847356</t>
  </si>
  <si>
    <t>4501847381</t>
  </si>
  <si>
    <t>26.03.2020</t>
  </si>
  <si>
    <t>4501563691</t>
  </si>
  <si>
    <t>ייעוץ טכנולוגי - גיא סופר</t>
  </si>
  <si>
    <t>4501842617</t>
  </si>
  <si>
    <t>4501842675</t>
  </si>
  <si>
    <t>ייעוץ טכנולוגי - אפי ברגידה</t>
  </si>
  <si>
    <t>4501842725</t>
  </si>
  <si>
    <t>ייעוץ טכנולוגי - שחר גורדיסקי</t>
  </si>
  <si>
    <t>ייעוץ טכנולוגי- יגאל אבנצל</t>
  </si>
  <si>
    <t>4501847363</t>
  </si>
  <si>
    <t>ייעוץ טכנולוגי-שחר אמנון</t>
  </si>
  <si>
    <t>29.03.2020</t>
  </si>
  <si>
    <t>0600000025/2020/3690</t>
  </si>
  <si>
    <t>דיווח לחודש פברואר</t>
  </si>
  <si>
    <t>5100000758/2020/3690</t>
  </si>
  <si>
    <t>בגין מסמך 4501842333 / 00010</t>
  </si>
  <si>
    <t>30.03.2020</t>
  </si>
  <si>
    <t>31.03.2020</t>
  </si>
  <si>
    <t>4501843345</t>
  </si>
  <si>
    <t>ייעוץ טכנולוגי - כץ נורברטו</t>
  </si>
  <si>
    <t>01.04.2020</t>
  </si>
  <si>
    <t>4501874211</t>
  </si>
  <si>
    <t>תרגום</t>
  </si>
  <si>
    <t>4501867419</t>
  </si>
  <si>
    <t>שירותי כנסים</t>
  </si>
  <si>
    <t>4501577864</t>
  </si>
  <si>
    <t>העברת הביתן לבוסטון קטלוגים ושונות</t>
  </si>
  <si>
    <t>90</t>
  </si>
  <si>
    <t>יציאה מאתר התערוכה + אחסנה</t>
  </si>
  <si>
    <t>100</t>
  </si>
  <si>
    <t>מיסי נמל ואחסנה</t>
  </si>
  <si>
    <t>4501821428</t>
  </si>
  <si>
    <t>פרסום והסברה</t>
  </si>
  <si>
    <t>4501592542</t>
  </si>
  <si>
    <t>שירותי ליווי פרויקט 2019</t>
  </si>
  <si>
    <t>שירותי ליווי פרויקט 2020</t>
  </si>
  <si>
    <t xml:space="preserve">חברי ועדות ציבור </t>
  </si>
  <si>
    <t>03.03.2020</t>
  </si>
  <si>
    <t>4501617725</t>
  </si>
  <si>
    <t>שירותי תקשוב</t>
  </si>
  <si>
    <t>שירותי סיוע</t>
  </si>
  <si>
    <t>4501844693</t>
  </si>
  <si>
    <t>שירותי מיאחזקה 2020</t>
  </si>
  <si>
    <t>בנק שעות נוספות לשיורתים מקצועיים</t>
  </si>
  <si>
    <t>15.03.2020</t>
  </si>
  <si>
    <t>4501725580</t>
  </si>
  <si>
    <t>שירותי בקרת כניסה</t>
  </si>
  <si>
    <t>4501791770</t>
  </si>
  <si>
    <t>נותני שירותי מחשוב</t>
  </si>
  <si>
    <t>4501711419</t>
  </si>
  <si>
    <t>ציוד AV</t>
  </si>
  <si>
    <t>4501813990</t>
  </si>
  <si>
    <t>פיתוח המערכת - אישור השלמה</t>
  </si>
  <si>
    <t>2.1 שימוש חודשי למשתמש פנימי</t>
  </si>
  <si>
    <t>2.2 שימוש פורטל אירגוני</t>
  </si>
  <si>
    <t>2.3 שימוש חודשי מפתח</t>
  </si>
  <si>
    <t>2.4 שימוש חודשי בודקים מקצועיים</t>
  </si>
  <si>
    <t>2.5 100 בקשות חברות</t>
  </si>
  <si>
    <t>2.6 חודשי אדמינסטרטור</t>
  </si>
  <si>
    <t>2.12 שירותי FEDERATION  משתמש פנימי</t>
  </si>
  <si>
    <t>2.13 קומפלט</t>
  </si>
  <si>
    <t>110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</si>
  <si>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</si>
  <si>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</si>
  <si>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</si>
  <si>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</si>
  <si>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</si>
  <si>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</si>
  <si>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</si>
  <si>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</si>
  <si>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</si>
  <si>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160</t>
  </si>
  <si>
    <t>3.6 קורס רשמי יצרן</t>
  </si>
  <si>
    <t>4501843132</t>
  </si>
  <si>
    <t>מחשב נייד Lenovo - כנסת</t>
  </si>
  <si>
    <t>lLenovo Pad</t>
  </si>
  <si>
    <t>4501846774</t>
  </si>
  <si>
    <t>שירות קריאה</t>
  </si>
  <si>
    <t>תשלום נסיעות</t>
  </si>
  <si>
    <t>4501851545</t>
  </si>
  <si>
    <t>מקלדות אלחוטיות</t>
  </si>
  <si>
    <t>4501851964</t>
  </si>
  <si>
    <t>תוסף אבטחה</t>
  </si>
  <si>
    <t>4501742452</t>
  </si>
  <si>
    <t>שירותי יעוץ בתחום מחשוב</t>
  </si>
  <si>
    <t>24.03.2020</t>
  </si>
  <si>
    <t>4501884915</t>
  </si>
  <si>
    <t>חיוב חודשי גיבוי</t>
  </si>
  <si>
    <t>שירותים נוספים מעבר לחבילת בסיס</t>
  </si>
  <si>
    <t>4501807483</t>
  </si>
  <si>
    <t>4501823379</t>
  </si>
  <si>
    <t>4501792786</t>
  </si>
  <si>
    <t>מתנה לעובדי הרשות לפסח</t>
  </si>
  <si>
    <t>מתנה לסטודנטים לפסח</t>
  </si>
  <si>
    <t>18.03.2020</t>
  </si>
  <si>
    <t>4501560455</t>
  </si>
  <si>
    <t>מתנה לעובדים לפסח</t>
  </si>
  <si>
    <t>5100000730/2020/3690</t>
  </si>
  <si>
    <t>דמי שימוש באתר מועדון טוב</t>
  </si>
  <si>
    <t>בגין מסמך 4501842761 / 00010</t>
  </si>
  <si>
    <t>4501880614</t>
  </si>
  <si>
    <t>ארנונה חניות 2020</t>
  </si>
  <si>
    <t>4501765964</t>
  </si>
  <si>
    <t>שירותי ניהול נכס  בנין  23 תשלום רבעוני</t>
  </si>
  <si>
    <t>שירותי ניהול נכס  בנין 89 רבעוניי</t>
  </si>
  <si>
    <t>שירותי חניה ל120 חניות רבעוני</t>
  </si>
  <si>
    <t>0600000027/2020/3690</t>
  </si>
  <si>
    <t>סטורנו למסמך מספר 1900005875 משנה 2019</t>
  </si>
  <si>
    <t>4501778049</t>
  </si>
  <si>
    <t>שירותי גריסה קומה 3</t>
  </si>
  <si>
    <t>4501751475</t>
  </si>
  <si>
    <t>מוצרי מזון</t>
  </si>
  <si>
    <t>יצירה/שינוי, חריגה/סגירה, תשלום/תקבול</t>
  </si>
  <si>
    <t>4501878743</t>
  </si>
  <si>
    <t>תחזוקת מחשבים</t>
  </si>
  <si>
    <t>4501879066</t>
  </si>
  <si>
    <t>דיו למכונת ביול</t>
  </si>
  <si>
    <t>משלוח</t>
  </si>
  <si>
    <t>4501819438</t>
  </si>
  <si>
    <t>שרות GOLD</t>
  </si>
  <si>
    <t>שרות למכונת עיטוף D5-35</t>
  </si>
  <si>
    <t>4501823861</t>
  </si>
  <si>
    <t>מלון</t>
  </si>
  <si>
    <t>4501864711</t>
  </si>
  <si>
    <t>שירותי דואר</t>
  </si>
  <si>
    <t>0600000023/2020/3690</t>
  </si>
  <si>
    <t>שליחת מסרון ללקוח</t>
  </si>
  <si>
    <t>4501856225</t>
  </si>
  <si>
    <t>4501851991</t>
  </si>
  <si>
    <t>צלחת זכוכית 59470184901</t>
  </si>
  <si>
    <t>4501885636</t>
  </si>
  <si>
    <t>ביטוח אלמנטרי</t>
  </si>
  <si>
    <t>4501679796</t>
  </si>
  <si>
    <t>שירותי נסיעות.</t>
  </si>
  <si>
    <t>4501878772</t>
  </si>
  <si>
    <t>נהג</t>
  </si>
  <si>
    <t>4501664155</t>
  </si>
  <si>
    <t>שירותי נסיעות</t>
  </si>
  <si>
    <t>4501770238</t>
  </si>
  <si>
    <t>ביקור לשנחאי</t>
  </si>
  <si>
    <t>הצמדה/שערוך, תשלום/תקבול</t>
  </si>
  <si>
    <t>0600000024/2020/3690</t>
  </si>
  <si>
    <t>נילי שליו טיסה בריסל 23-2</t>
  </si>
  <si>
    <t>4</t>
  </si>
  <si>
    <t>23.03.2020</t>
  </si>
  <si>
    <t>חשבונית פיננסית</t>
  </si>
  <si>
    <t>1900001649/2020/3690</t>
  </si>
  <si>
    <t>RE: Expert attendance EOSC Governance Board - meet</t>
  </si>
  <si>
    <t>4501548951</t>
  </si>
  <si>
    <t>יועצים לניהול - יועץ בכיר א (2 )</t>
  </si>
  <si>
    <t>4501548966</t>
  </si>
  <si>
    <t>4501548967</t>
  </si>
  <si>
    <t>4501554702</t>
  </si>
  <si>
    <t>שירותי ניהול מאגד SNOW</t>
  </si>
  <si>
    <t>4501567603</t>
  </si>
  <si>
    <t>4501570010</t>
  </si>
  <si>
    <t>4501790487</t>
  </si>
  <si>
    <t>יועצים לניהול -מאגד</t>
  </si>
  <si>
    <t>4501790494</t>
  </si>
  <si>
    <t>0600000026/2020/3690</t>
  </si>
  <si>
    <t>ניהול מאגד FOOD IOT 2/202</t>
  </si>
  <si>
    <t>5100000585/2020/3690</t>
  </si>
  <si>
    <t>בגין מסמך 4501790487 / 00030</t>
  </si>
  <si>
    <t>4501877455</t>
  </si>
  <si>
    <t>שירותי אירוח</t>
  </si>
  <si>
    <t>4501856872</t>
  </si>
  <si>
    <t>התחיבות בין משרדית</t>
  </si>
  <si>
    <t>4501839324</t>
  </si>
  <si>
    <t>Science Business</t>
  </si>
  <si>
    <t>4501748790</t>
  </si>
  <si>
    <t>הסעות</t>
  </si>
  <si>
    <t>הסעות משלחת טיול</t>
  </si>
  <si>
    <t>תוספת שעות אופציונלי</t>
  </si>
  <si>
    <t>תוספת קילומטרים אופציונלית</t>
  </si>
  <si>
    <t>הסעה</t>
  </si>
  <si>
    <t>4501564213</t>
  </si>
  <si>
    <t>Newspaper subscription</t>
  </si>
  <si>
    <t>4501681596</t>
  </si>
  <si>
    <t>אבן דרך 2 ו-3</t>
  </si>
  <si>
    <t>4501745030</t>
  </si>
  <si>
    <t>שירותי מאגר IVC 2020</t>
  </si>
  <si>
    <t>שינוי אובייקט תקציבי</t>
  </si>
  <si>
    <t>4501800161</t>
  </si>
  <si>
    <t>כלל חט' תפעול</t>
  </si>
  <si>
    <t>4501525029</t>
  </si>
  <si>
    <t>תשלום דמי שכירות 2020</t>
  </si>
  <si>
    <t>התחייבות תקציבית</t>
  </si>
  <si>
    <t>0200801145</t>
  </si>
  <si>
    <t>1</t>
  </si>
  <si>
    <t>66414</t>
  </si>
  <si>
    <t>הקדמת מועד פירעון</t>
  </si>
  <si>
    <t>0200568585</t>
  </si>
  <si>
    <t>50733</t>
  </si>
  <si>
    <t>0200724352</t>
  </si>
  <si>
    <t>64076</t>
  </si>
  <si>
    <t>0200729586</t>
  </si>
  <si>
    <t>63291</t>
  </si>
  <si>
    <t>0200792867</t>
  </si>
  <si>
    <t>65466</t>
  </si>
  <si>
    <t>0200799003</t>
  </si>
  <si>
    <t>65581</t>
  </si>
  <si>
    <t>0200801115</t>
  </si>
  <si>
    <t>65721</t>
  </si>
  <si>
    <t>0200801146</t>
  </si>
  <si>
    <t>66466</t>
  </si>
  <si>
    <t>0200804318</t>
  </si>
  <si>
    <t>66434</t>
  </si>
  <si>
    <t>0200809501</t>
  </si>
  <si>
    <t>66569</t>
  </si>
  <si>
    <t>0200810623</t>
  </si>
  <si>
    <t>66360</t>
  </si>
  <si>
    <t>0200810846</t>
  </si>
  <si>
    <t>66236</t>
  </si>
  <si>
    <t>0200816973</t>
  </si>
  <si>
    <t>66618</t>
  </si>
  <si>
    <t>0200833771</t>
  </si>
  <si>
    <t>62566</t>
  </si>
  <si>
    <t>0200745140</t>
  </si>
  <si>
    <t>65184</t>
  </si>
  <si>
    <t>0200780845</t>
  </si>
  <si>
    <t>64487</t>
  </si>
  <si>
    <t>0200797119</t>
  </si>
  <si>
    <t>65415</t>
  </si>
  <si>
    <t>0200809512</t>
  </si>
  <si>
    <t>66944</t>
  </si>
  <si>
    <t>0200829001</t>
  </si>
  <si>
    <t>68040</t>
  </si>
  <si>
    <t>0200830747</t>
  </si>
  <si>
    <t>68689</t>
  </si>
  <si>
    <t>0200840673</t>
  </si>
  <si>
    <t>68660</t>
  </si>
  <si>
    <t>0200883579</t>
  </si>
  <si>
    <t>64060</t>
  </si>
  <si>
    <t>0200883580</t>
  </si>
  <si>
    <t>67321</t>
  </si>
  <si>
    <t>תשלום בגין התחייבות</t>
  </si>
  <si>
    <t>1900001060/2020/3690</t>
  </si>
  <si>
    <t>49132</t>
  </si>
  <si>
    <t>בגין מסמך 0200566226 / 00002</t>
  </si>
  <si>
    <t>1900001061/2020/3690</t>
  </si>
  <si>
    <t>65986</t>
  </si>
  <si>
    <t>בגין מסמך 0200801393 / 00001</t>
  </si>
  <si>
    <t>1900001067/2020/3690</t>
  </si>
  <si>
    <t>64687</t>
  </si>
  <si>
    <t>בגין מסמך 0200733439 / 00002</t>
  </si>
  <si>
    <t>1900001072/2020/3690</t>
  </si>
  <si>
    <t>65734</t>
  </si>
  <si>
    <t>בגין מסמך 0200794651 / 00001</t>
  </si>
  <si>
    <t>1900001074/2020/3690</t>
  </si>
  <si>
    <t>66349</t>
  </si>
  <si>
    <t>בגין מסמך 0200804329 / 00001</t>
  </si>
  <si>
    <t>1900001076/2020/3690</t>
  </si>
  <si>
    <t>66623</t>
  </si>
  <si>
    <t>בגין מסמך 0200806929 / 00001</t>
  </si>
  <si>
    <t>1900001080/2020/3690</t>
  </si>
  <si>
    <t>66782</t>
  </si>
  <si>
    <t>בגין מסמך 0200809511 / 00001</t>
  </si>
  <si>
    <t>1900001084/2020/3690</t>
  </si>
  <si>
    <t>66960</t>
  </si>
  <si>
    <t>בגין מסמך 0200815225 / 00001</t>
  </si>
  <si>
    <t>1900001087/2020/3690</t>
  </si>
  <si>
    <t>67005</t>
  </si>
  <si>
    <t>בגין מסמך 0200816986 / 00001</t>
  </si>
  <si>
    <t>1900001090/2020/3690</t>
  </si>
  <si>
    <t>67242</t>
  </si>
  <si>
    <t>בגין מסמך 0200809517 / 00001</t>
  </si>
  <si>
    <t>1900001091/2020/3690</t>
  </si>
  <si>
    <t>67250</t>
  </si>
  <si>
    <t>בגין מסמך 0200822847 / 00001</t>
  </si>
  <si>
    <t>1900001092/2020/3690</t>
  </si>
  <si>
    <t>67253</t>
  </si>
  <si>
    <t>בגין מסמך 0200828997 / 00001</t>
  </si>
  <si>
    <t>1900001096/2020/3690</t>
  </si>
  <si>
    <t>67481</t>
  </si>
  <si>
    <t>בגין מסמך 0200814635 / 00001</t>
  </si>
  <si>
    <t>1900001098/2020/3690</t>
  </si>
  <si>
    <t>67511</t>
  </si>
  <si>
    <t>בגין מסמך 0200822783 / 00001</t>
  </si>
  <si>
    <t>1900001103/2020/3690</t>
  </si>
  <si>
    <t>67715</t>
  </si>
  <si>
    <t>בגין מסמך 0200824146 / 00001</t>
  </si>
  <si>
    <t>1900001105/2020/3690</t>
  </si>
  <si>
    <t>67760</t>
  </si>
  <si>
    <t>בגין מסמך 0200828984 / 00001</t>
  </si>
  <si>
    <t>1900001109/2020/3690</t>
  </si>
  <si>
    <t>67845</t>
  </si>
  <si>
    <t>בגין מסמך 0200822786 / 00001</t>
  </si>
  <si>
    <t>1900001115/2020/3690</t>
  </si>
  <si>
    <t>68195</t>
  </si>
  <si>
    <t>בגין מסמך 0200829005 / 00001</t>
  </si>
  <si>
    <t>1900001116/2020/3690</t>
  </si>
  <si>
    <t>68197</t>
  </si>
  <si>
    <t>בגין מסמך 0200822845 / 00001</t>
  </si>
  <si>
    <t>1900001122/2020/3690</t>
  </si>
  <si>
    <t>68293</t>
  </si>
  <si>
    <t>בגין מסמך 0200829445 / 00001</t>
  </si>
  <si>
    <t>1900001149/2020/3690</t>
  </si>
  <si>
    <t>61664</t>
  </si>
  <si>
    <t>בגין מסמך 0200719925 / 00002</t>
  </si>
  <si>
    <t>0200632272</t>
  </si>
  <si>
    <t>59865</t>
  </si>
  <si>
    <t>0200799821</t>
  </si>
  <si>
    <t>66149</t>
  </si>
  <si>
    <t>0200801144</t>
  </si>
  <si>
    <t>66384</t>
  </si>
  <si>
    <t>0200814635</t>
  </si>
  <si>
    <t>0200817598</t>
  </si>
  <si>
    <t>67509</t>
  </si>
  <si>
    <t>0200829014</t>
  </si>
  <si>
    <t>68258</t>
  </si>
  <si>
    <t>0200829439</t>
  </si>
  <si>
    <t>68242</t>
  </si>
  <si>
    <t>0200839088</t>
  </si>
  <si>
    <t>69071</t>
  </si>
  <si>
    <t>0200568579</t>
  </si>
  <si>
    <t>50622</t>
  </si>
  <si>
    <t>0200803000</t>
  </si>
  <si>
    <t>65898</t>
  </si>
  <si>
    <t>0200810627</t>
  </si>
  <si>
    <t>66640</t>
  </si>
  <si>
    <t>0200814617</t>
  </si>
  <si>
    <t>67197</t>
  </si>
  <si>
    <t>0200816098</t>
  </si>
  <si>
    <t>67571</t>
  </si>
  <si>
    <t>0200837265</t>
  </si>
  <si>
    <t>68200</t>
  </si>
  <si>
    <t>0200745138</t>
  </si>
  <si>
    <t>65123</t>
  </si>
  <si>
    <t>0200801154</t>
  </si>
  <si>
    <t>66585</t>
  </si>
  <si>
    <t>0200804569</t>
  </si>
  <si>
    <t>66258</t>
  </si>
  <si>
    <t>0200805745</t>
  </si>
  <si>
    <t>65129</t>
  </si>
  <si>
    <t>0200811071</t>
  </si>
  <si>
    <t>67315</t>
  </si>
  <si>
    <t>0200811717</t>
  </si>
  <si>
    <t>67066</t>
  </si>
  <si>
    <t>0200818281</t>
  </si>
  <si>
    <t>67512</t>
  </si>
  <si>
    <t>0200822842</t>
  </si>
  <si>
    <t>66843</t>
  </si>
  <si>
    <t>0200829438</t>
  </si>
  <si>
    <t>68221</t>
  </si>
  <si>
    <t>0200829441</t>
  </si>
  <si>
    <t>68263</t>
  </si>
  <si>
    <t>0200837277</t>
  </si>
  <si>
    <t>67756</t>
  </si>
  <si>
    <t>0200837321</t>
  </si>
  <si>
    <t>68586</t>
  </si>
  <si>
    <t>0200789248</t>
  </si>
  <si>
    <t>64079</t>
  </si>
  <si>
    <t>0200791435</t>
  </si>
  <si>
    <t>65096</t>
  </si>
  <si>
    <t>0200833761</t>
  </si>
  <si>
    <t>66873</t>
  </si>
  <si>
    <t>0200802408</t>
  </si>
  <si>
    <t>66132</t>
  </si>
  <si>
    <t>0200810636</t>
  </si>
  <si>
    <t>67111</t>
  </si>
  <si>
    <t>0200822681</t>
  </si>
  <si>
    <t>66896</t>
  </si>
  <si>
    <t>0200829452</t>
  </si>
  <si>
    <t>68347</t>
  </si>
  <si>
    <t>0200830740</t>
  </si>
  <si>
    <t>68294</t>
  </si>
  <si>
    <t>0200837255</t>
  </si>
  <si>
    <t>68598</t>
  </si>
  <si>
    <t>1900001421/2020/3690</t>
  </si>
  <si>
    <t>בגין מסמך 0200829441 / 00001</t>
  </si>
  <si>
    <t>0200885518</t>
  </si>
  <si>
    <t>68065</t>
  </si>
  <si>
    <t>1900001447/2020/3690</t>
  </si>
  <si>
    <t>66419</t>
  </si>
  <si>
    <t>בגין מסמך 0200799346 / 00001</t>
  </si>
  <si>
    <t>1900001455/2020/3690</t>
  </si>
  <si>
    <t>68760</t>
  </si>
  <si>
    <t>בגין מסמך 0200837329 / 00001</t>
  </si>
  <si>
    <t>0200803118</t>
  </si>
  <si>
    <t>66565</t>
  </si>
  <si>
    <t>0200806930</t>
  </si>
  <si>
    <t>66624</t>
  </si>
  <si>
    <t>0200815202</t>
  </si>
  <si>
    <t>66433</t>
  </si>
  <si>
    <t>0200819882</t>
  </si>
  <si>
    <t>66865</t>
  </si>
  <si>
    <t>0200822733</t>
  </si>
  <si>
    <t>67434</t>
  </si>
  <si>
    <t>0200822784</t>
  </si>
  <si>
    <t>67671</t>
  </si>
  <si>
    <t>0200822852</t>
  </si>
  <si>
    <t>68104</t>
  </si>
  <si>
    <t>0200828997</t>
  </si>
  <si>
    <t>0200832013</t>
  </si>
  <si>
    <t>67634</t>
  </si>
  <si>
    <t>1900001457/2020/3690</t>
  </si>
  <si>
    <t>62613</t>
  </si>
  <si>
    <t>בגין מסמך 0200714020 / 00002</t>
  </si>
  <si>
    <t>1900001460/2020/3690</t>
  </si>
  <si>
    <t>63323</t>
  </si>
  <si>
    <t>בגין מסמך 0200703710 / 00002</t>
  </si>
  <si>
    <t>1900001476/2020/3690</t>
  </si>
  <si>
    <t>65237</t>
  </si>
  <si>
    <t>בגין מסמך 0200792194 / 00001</t>
  </si>
  <si>
    <t>1900001488/2020/3690</t>
  </si>
  <si>
    <t>65788</t>
  </si>
  <si>
    <t>בגין מסמך 0200796685 / 00001</t>
  </si>
  <si>
    <t>1900001494/2020/3690</t>
  </si>
  <si>
    <t>66186</t>
  </si>
  <si>
    <t>בגין מסמך 0200801395 / 00001</t>
  </si>
  <si>
    <t>1900001496/2020/3690</t>
  </si>
  <si>
    <t>66260</t>
  </si>
  <si>
    <t>בגין מסמך 0200803096 / 00001</t>
  </si>
  <si>
    <t>1900001499/2020/3690</t>
  </si>
  <si>
    <t>1900001500/2020/3690</t>
  </si>
  <si>
    <t>66386</t>
  </si>
  <si>
    <t>בגין מסמך 0200815222 / 00001</t>
  </si>
  <si>
    <t>1900001542/2020/3690</t>
  </si>
  <si>
    <t>בגין מסמך 0200801115 / 00001</t>
  </si>
  <si>
    <t>1900001543/2020/3690</t>
  </si>
  <si>
    <t>65841</t>
  </si>
  <si>
    <t>בגין מסמך 0200818262 / 00001</t>
  </si>
  <si>
    <t>1900001547/2020/3690</t>
  </si>
  <si>
    <t>68050</t>
  </si>
  <si>
    <t>בגין מסמך 0200829002 / 00001</t>
  </si>
  <si>
    <t>1900001548/2020/3690</t>
  </si>
  <si>
    <t>בגין מסמך 0200829452 / 00001</t>
  </si>
  <si>
    <t>1900001549/2020/3690</t>
  </si>
  <si>
    <t>68415</t>
  </si>
  <si>
    <t>בגין מסמך 0200834868 / 00001</t>
  </si>
  <si>
    <t>1900001550/2020/3690</t>
  </si>
  <si>
    <t>בגין מסמך 0200840673 / 00001</t>
  </si>
  <si>
    <t>1900001551/2020/3690</t>
  </si>
  <si>
    <t>1900001558/2020/3690</t>
  </si>
  <si>
    <t>66299</t>
  </si>
  <si>
    <t>בגין מסמך 0200817591 / 00001</t>
  </si>
  <si>
    <t>1900001561/2020/3690</t>
  </si>
  <si>
    <t>68131</t>
  </si>
  <si>
    <t>בגין מסמך 0200822853 / 00001</t>
  </si>
  <si>
    <t>1900001562/2020/3690</t>
  </si>
  <si>
    <t>68296</t>
  </si>
  <si>
    <t>בגין מסמך 0200829446 / 00001</t>
  </si>
  <si>
    <t>1900001566/2020/3690</t>
  </si>
  <si>
    <t>68600</t>
  </si>
  <si>
    <t>בגין מסמך 0200831013 / 00001</t>
  </si>
  <si>
    <t>1900001567/2020/3690</t>
  </si>
  <si>
    <t>68685</t>
  </si>
  <si>
    <t>בגין מסמך 0200830744 / 00001</t>
  </si>
  <si>
    <t>0200822763</t>
  </si>
  <si>
    <t>67772</t>
  </si>
  <si>
    <t>0200829002</t>
  </si>
  <si>
    <t>0200837268</t>
  </si>
  <si>
    <t>68817</t>
  </si>
  <si>
    <t>0200837327</t>
  </si>
  <si>
    <t>68736</t>
  </si>
  <si>
    <t>1900001577/2020/3690</t>
  </si>
  <si>
    <t>63666</t>
  </si>
  <si>
    <t>בגין מסמך 0200718100 / 00002</t>
  </si>
  <si>
    <t>1900001620/2020/3690</t>
  </si>
  <si>
    <t>66154</t>
  </si>
  <si>
    <t>בגין מסמך 0200799339 / 00001</t>
  </si>
  <si>
    <t>1900001621/2020/3690</t>
  </si>
  <si>
    <t>67486</t>
  </si>
  <si>
    <t>בגין מסמך 0200815219 / 00001</t>
  </si>
  <si>
    <t>1900001642/2020/3690</t>
  </si>
  <si>
    <t>67656</t>
  </si>
  <si>
    <t>בגין מסמך 0200829444 / 00001</t>
  </si>
  <si>
    <t>1900001643/2020/3690</t>
  </si>
  <si>
    <t>בגין מסמך 0200837277 / 00001</t>
  </si>
  <si>
    <t>1900001646/2020/3690</t>
  </si>
  <si>
    <t>67718</t>
  </si>
  <si>
    <t>בגין מסמך 0200822791 / 00001</t>
  </si>
  <si>
    <t>0200706378</t>
  </si>
  <si>
    <t>63202</t>
  </si>
  <si>
    <t>בגין מסמך 4501790487 / 00020</t>
  </si>
  <si>
    <t>0200823457</t>
  </si>
  <si>
    <t>63901</t>
  </si>
  <si>
    <t>0200811713</t>
  </si>
  <si>
    <t>66183</t>
  </si>
  <si>
    <t>0200837274</t>
  </si>
  <si>
    <t>68399</t>
  </si>
  <si>
    <t>0200837285</t>
  </si>
  <si>
    <t>68433</t>
  </si>
  <si>
    <t>1900001073/2020/3690</t>
  </si>
  <si>
    <t>65835</t>
  </si>
  <si>
    <t>בגין מסמך 0200801126 / 00001</t>
  </si>
  <si>
    <t>1900001079/2020/3690</t>
  </si>
  <si>
    <t>66729</t>
  </si>
  <si>
    <t>בגין מסמך 0200827159 / 00001</t>
  </si>
  <si>
    <t>1900001081/2020/3690</t>
  </si>
  <si>
    <t>66824</t>
  </si>
  <si>
    <t>בגין מסמך 0200807298 / 00001</t>
  </si>
  <si>
    <t>1900001086/2020/3690</t>
  </si>
  <si>
    <t>66982</t>
  </si>
  <si>
    <t>בגין מסמך 0200831999 / 00001</t>
  </si>
  <si>
    <t>1900001095/2020/3690</t>
  </si>
  <si>
    <t>67436</t>
  </si>
  <si>
    <t>בגין מסמך 0200828994 / 00001</t>
  </si>
  <si>
    <t>1900001097/2020/3690</t>
  </si>
  <si>
    <t>67482</t>
  </si>
  <si>
    <t>בגין מסמך 0200819892 / 00001</t>
  </si>
  <si>
    <t>1900001101/2020/3690</t>
  </si>
  <si>
    <t>67692</t>
  </si>
  <si>
    <t>בגין מסמך 0200822797 / 00001</t>
  </si>
  <si>
    <t>1900001102/2020/3690</t>
  </si>
  <si>
    <t>67697</t>
  </si>
  <si>
    <t>בגין מסמך 0200822803 / 00001</t>
  </si>
  <si>
    <t>1900001104/2020/3690</t>
  </si>
  <si>
    <t>67732</t>
  </si>
  <si>
    <t>בגין מסמך 0200822806 / 00001</t>
  </si>
  <si>
    <t>1900001112/2020/3690</t>
  </si>
  <si>
    <t>67986</t>
  </si>
  <si>
    <t>בגין מסמך 0200824204 / 00001</t>
  </si>
  <si>
    <t>0200734911</t>
  </si>
  <si>
    <t>64499</t>
  </si>
  <si>
    <t>0200796122</t>
  </si>
  <si>
    <t>65701</t>
  </si>
  <si>
    <t>0200796123</t>
  </si>
  <si>
    <t>65312</t>
  </si>
  <si>
    <t>0200801139</t>
  </si>
  <si>
    <t>66305</t>
  </si>
  <si>
    <t>0200805757</t>
  </si>
  <si>
    <t>66820</t>
  </si>
  <si>
    <t>0200807295</t>
  </si>
  <si>
    <t>66806</t>
  </si>
  <si>
    <t>0200822764</t>
  </si>
  <si>
    <t>67493</t>
  </si>
  <si>
    <t>0200822766</t>
  </si>
  <si>
    <t>67522</t>
  </si>
  <si>
    <t>0200822768</t>
  </si>
  <si>
    <t>67525</t>
  </si>
  <si>
    <t>0200822769</t>
  </si>
  <si>
    <t>67526</t>
  </si>
  <si>
    <t>0200822770</t>
  </si>
  <si>
    <t>67527</t>
  </si>
  <si>
    <t>0200822771</t>
  </si>
  <si>
    <t>67528</t>
  </si>
  <si>
    <t>0200822772</t>
  </si>
  <si>
    <t>67529</t>
  </si>
  <si>
    <t>0200822774</t>
  </si>
  <si>
    <t>67532</t>
  </si>
  <si>
    <t>0200822775</t>
  </si>
  <si>
    <t>68059</t>
  </si>
  <si>
    <t>0200824202</t>
  </si>
  <si>
    <t>67961</t>
  </si>
  <si>
    <t>0200827929</t>
  </si>
  <si>
    <t>66912</t>
  </si>
  <si>
    <t>0200829008</t>
  </si>
  <si>
    <t>67950</t>
  </si>
  <si>
    <t>0200832001</t>
  </si>
  <si>
    <t>67560</t>
  </si>
  <si>
    <t>0200837283</t>
  </si>
  <si>
    <t>68431</t>
  </si>
  <si>
    <t>0200801140</t>
  </si>
  <si>
    <t>66417</t>
  </si>
  <si>
    <t>0200805752</t>
  </si>
  <si>
    <t>66758</t>
  </si>
  <si>
    <t>0200816982</t>
  </si>
  <si>
    <t>67599</t>
  </si>
  <si>
    <t>0200819881</t>
  </si>
  <si>
    <t>66916</t>
  </si>
  <si>
    <t>0200829007</t>
  </si>
  <si>
    <t>67932</t>
  </si>
  <si>
    <t>0200837284</t>
  </si>
  <si>
    <t>68432</t>
  </si>
  <si>
    <t>0200837288</t>
  </si>
  <si>
    <t>68436</t>
  </si>
  <si>
    <t>0200846343</t>
  </si>
  <si>
    <t>68428</t>
  </si>
  <si>
    <t>0200734912</t>
  </si>
  <si>
    <t>64500</t>
  </si>
  <si>
    <t>0200801127</t>
  </si>
  <si>
    <t>65836</t>
  </si>
  <si>
    <t>0200801758</t>
  </si>
  <si>
    <t>65801</t>
  </si>
  <si>
    <t>0200809496</t>
  </si>
  <si>
    <t>65619</t>
  </si>
  <si>
    <t>0200823537</t>
  </si>
  <si>
    <t>68005</t>
  </si>
  <si>
    <t>0200823558</t>
  </si>
  <si>
    <t>67991</t>
  </si>
  <si>
    <t>0200832010</t>
  </si>
  <si>
    <t>68396</t>
  </si>
  <si>
    <t>1900001419/2020/3690</t>
  </si>
  <si>
    <t>68028</t>
  </si>
  <si>
    <t>בגין מסמך 0200829436 / 00001</t>
  </si>
  <si>
    <t>1900001451/2020/3690</t>
  </si>
  <si>
    <t>67734</t>
  </si>
  <si>
    <t>בגין מסמך 0200822808 / 00001</t>
  </si>
  <si>
    <t>0200807300</t>
  </si>
  <si>
    <t>66844</t>
  </si>
  <si>
    <t>0200818269</t>
  </si>
  <si>
    <t>67549</t>
  </si>
  <si>
    <t>0200818276</t>
  </si>
  <si>
    <t>67501</t>
  </si>
  <si>
    <t>0200818277</t>
  </si>
  <si>
    <t>68180</t>
  </si>
  <si>
    <t>0200819896</t>
  </si>
  <si>
    <t>67797</t>
  </si>
  <si>
    <t>0200822807</t>
  </si>
  <si>
    <t>67733</t>
  </si>
  <si>
    <t>0200827162</t>
  </si>
  <si>
    <t>67554</t>
  </si>
  <si>
    <t>0200828986</t>
  </si>
  <si>
    <t>67155</t>
  </si>
  <si>
    <t>0200832005</t>
  </si>
  <si>
    <t>68234</t>
  </si>
  <si>
    <t>0200837271</t>
  </si>
  <si>
    <t>68044</t>
  </si>
  <si>
    <t>1900001478/2020/3690</t>
  </si>
  <si>
    <t>65886</t>
  </si>
  <si>
    <t>בגין מסמך 0200799001 / 00001</t>
  </si>
  <si>
    <t>1900001479/2020/3690</t>
  </si>
  <si>
    <t>65992</t>
  </si>
  <si>
    <t>בגין מסמך 0200828975 / 00001</t>
  </si>
  <si>
    <t>1900001480/2020/3690</t>
  </si>
  <si>
    <t>65993</t>
  </si>
  <si>
    <t>בגין מסמך 0200828976 / 00001</t>
  </si>
  <si>
    <t>1900001489/2020/3690</t>
  </si>
  <si>
    <t>65806</t>
  </si>
  <si>
    <t>בגין מסמך 0200806480 / 00001</t>
  </si>
  <si>
    <t>1900001497/2020/3690</t>
  </si>
  <si>
    <t>66293</t>
  </si>
  <si>
    <t>בגין מסמך 0200799441 / 00001</t>
  </si>
  <si>
    <t>1900001498/2020/3690</t>
  </si>
  <si>
    <t>בגין מסמך 0200801139 / 00001</t>
  </si>
  <si>
    <t>1900001559/2020/3690</t>
  </si>
  <si>
    <t>1900001563/2020/3690</t>
  </si>
  <si>
    <t>68452</t>
  </si>
  <si>
    <t>בגין מסמך 0200837291 / 00001</t>
  </si>
  <si>
    <t>1900001564/2020/3690</t>
  </si>
  <si>
    <t>68453</t>
  </si>
  <si>
    <t>בגין מסמך 0200837292 / 00001</t>
  </si>
  <si>
    <t>1900001565/2020/3690</t>
  </si>
  <si>
    <t>68454</t>
  </si>
  <si>
    <t>בגין מסמך 0200837293 / 00001</t>
  </si>
  <si>
    <t>0200827161</t>
  </si>
  <si>
    <t>67541</t>
  </si>
  <si>
    <t>0200837291</t>
  </si>
  <si>
    <t>0200837292</t>
  </si>
  <si>
    <t>1900001580/2020/3690</t>
  </si>
  <si>
    <t>63902</t>
  </si>
  <si>
    <t>בגין מסמך 0200790823 / 00001</t>
  </si>
  <si>
    <t>1900001590/2020/3690</t>
  </si>
  <si>
    <t>65306</t>
  </si>
  <si>
    <t>בגין מסמך 0200804158 / 00001</t>
  </si>
  <si>
    <t>1900001591/2020/3690</t>
  </si>
  <si>
    <t>65749</t>
  </si>
  <si>
    <t>בגין מסמך 0200803001 / 00001</t>
  </si>
  <si>
    <t>1900001593/2020/3690</t>
  </si>
  <si>
    <t>66770</t>
  </si>
  <si>
    <t>בגין מסמך 0200823463 / 00001</t>
  </si>
  <si>
    <t>1900001595/2020/3690</t>
  </si>
  <si>
    <t>66977</t>
  </si>
  <si>
    <t>בגין מסמך 0200809510 / 00001</t>
  </si>
  <si>
    <t>1900001597/2020/3690</t>
  </si>
  <si>
    <t>67459</t>
  </si>
  <si>
    <t>בגין מסמך 0200816975 / 00001</t>
  </si>
  <si>
    <t>1900001600/2020/3690</t>
  </si>
  <si>
    <t>67821</t>
  </si>
  <si>
    <t>בגין מסמך 0200823477 / 00001</t>
  </si>
  <si>
    <t>1900001638/2020/3690</t>
  </si>
  <si>
    <t>66978</t>
  </si>
  <si>
    <t>בגין מסמך 0200811067 / 00001</t>
  </si>
  <si>
    <t>0200803110</t>
  </si>
  <si>
    <t>66599</t>
  </si>
  <si>
    <t>0200834862</t>
  </si>
  <si>
    <t>68524</t>
  </si>
  <si>
    <t>0200834864</t>
  </si>
  <si>
    <t>68553</t>
  </si>
  <si>
    <t>1900001069/2020/3690</t>
  </si>
  <si>
    <t>65333</t>
  </si>
  <si>
    <t>בגין מסמך 0200801733 / 00001</t>
  </si>
  <si>
    <t>1900001088/2020/3690</t>
  </si>
  <si>
    <t>67068</t>
  </si>
  <si>
    <t>בגין מסמך 0200816094 / 00001</t>
  </si>
  <si>
    <t>1900001094/2020/3690</t>
  </si>
  <si>
    <t>67354</t>
  </si>
  <si>
    <t>בגין מסמך 0200819884 / 00001</t>
  </si>
  <si>
    <t>1900001153/2020/3690</t>
  </si>
  <si>
    <t>64793</t>
  </si>
  <si>
    <t>בגין מסמך 0200797833 / 00001</t>
  </si>
  <si>
    <t>0200833765</t>
  </si>
  <si>
    <t>68297</t>
  </si>
  <si>
    <t>0200833767</t>
  </si>
  <si>
    <t>68467</t>
  </si>
  <si>
    <t>0200837260</t>
  </si>
  <si>
    <t>68536</t>
  </si>
  <si>
    <t>0200810639</t>
  </si>
  <si>
    <t>66634</t>
  </si>
  <si>
    <t>0200834869</t>
  </si>
  <si>
    <t>67383</t>
  </si>
  <si>
    <t>0200816966</t>
  </si>
  <si>
    <t>67026</t>
  </si>
  <si>
    <t>0200829448</t>
  </si>
  <si>
    <t>67266</t>
  </si>
  <si>
    <t>0200833768</t>
  </si>
  <si>
    <t>68489</t>
  </si>
  <si>
    <t>0200834863</t>
  </si>
  <si>
    <t>68493</t>
  </si>
  <si>
    <t>0200837322</t>
  </si>
  <si>
    <t>68588</t>
  </si>
  <si>
    <t>0200748025</t>
  </si>
  <si>
    <t>64264</t>
  </si>
  <si>
    <t>0200813956</t>
  </si>
  <si>
    <t>67007</t>
  </si>
  <si>
    <t>0200818266</t>
  </si>
  <si>
    <t>67108</t>
  </si>
  <si>
    <t>0200839090</t>
  </si>
  <si>
    <t>68495</t>
  </si>
  <si>
    <t>0200885517</t>
  </si>
  <si>
    <t>1900001450/2020/3690</t>
  </si>
  <si>
    <t>67381</t>
  </si>
  <si>
    <t>בגין מסמך 0200814633 / 00001</t>
  </si>
  <si>
    <t>1900001453/2020/3690</t>
  </si>
  <si>
    <t>68259</t>
  </si>
  <si>
    <t>בגין מסמך 0200837279 / 00001</t>
  </si>
  <si>
    <t>1900001454/2020/3690</t>
  </si>
  <si>
    <t>בגין מסמך 0200837260 / 00001</t>
  </si>
  <si>
    <t>0200810634</t>
  </si>
  <si>
    <t>66970</t>
  </si>
  <si>
    <t>0200812414</t>
  </si>
  <si>
    <t>67032</t>
  </si>
  <si>
    <t>0200814633</t>
  </si>
  <si>
    <t>0200822722</t>
  </si>
  <si>
    <t>67023</t>
  </si>
  <si>
    <t>1900001477/2020/3690</t>
  </si>
  <si>
    <t>65298</t>
  </si>
  <si>
    <t>בגין מסמך 0200802712 / 00001</t>
  </si>
  <si>
    <t>1900001492/2020/3690</t>
  </si>
  <si>
    <t>66151</t>
  </si>
  <si>
    <t>בגין מסמך 0200796691 / 00001</t>
  </si>
  <si>
    <t>1900001546/2020/3690</t>
  </si>
  <si>
    <t>בגין מסמך 0200813956 / 00001</t>
  </si>
  <si>
    <t>0200748102</t>
  </si>
  <si>
    <t>65406</t>
  </si>
  <si>
    <t>0200805226</t>
  </si>
  <si>
    <t>66406</t>
  </si>
  <si>
    <t>0200817592</t>
  </si>
  <si>
    <t>66450</t>
  </si>
  <si>
    <t>0200833946</t>
  </si>
  <si>
    <t>68205</t>
  </si>
  <si>
    <t>1900001077/2020/3690</t>
  </si>
  <si>
    <t>66644</t>
  </si>
  <si>
    <t>בגין מסמך 0200815206 / 00001</t>
  </si>
  <si>
    <t>1900001085/2020/3690</t>
  </si>
  <si>
    <t>66966</t>
  </si>
  <si>
    <t>בגין מסמך 0200816976 / 00001</t>
  </si>
  <si>
    <t>1900001100/2020/3690</t>
  </si>
  <si>
    <t>67539</t>
  </si>
  <si>
    <t>בגין מסמך 0200824166 / 00001</t>
  </si>
  <si>
    <t>1900001108/2020/3690</t>
  </si>
  <si>
    <t>67801</t>
  </si>
  <si>
    <t>בגין מסמך 0200823493 / 00001</t>
  </si>
  <si>
    <t>1900001123/2020/3690</t>
  </si>
  <si>
    <t>68328</t>
  </si>
  <si>
    <t>בגין מסמך 0200833949 / 00001</t>
  </si>
  <si>
    <t>1900001158/2020/3690</t>
  </si>
  <si>
    <t>66658</t>
  </si>
  <si>
    <t>בגין מסמך 0200804581 / 00001</t>
  </si>
  <si>
    <t>0200748103</t>
  </si>
  <si>
    <t>65407</t>
  </si>
  <si>
    <t>0200799438</t>
  </si>
  <si>
    <t>65568</t>
  </si>
  <si>
    <t>0200799439</t>
  </si>
  <si>
    <t>65570</t>
  </si>
  <si>
    <t>0200803105</t>
  </si>
  <si>
    <t>66292</t>
  </si>
  <si>
    <t>0200805224</t>
  </si>
  <si>
    <t>66310</t>
  </si>
  <si>
    <t>0200809508</t>
  </si>
  <si>
    <t>66632</t>
  </si>
  <si>
    <t>0200819887</t>
  </si>
  <si>
    <t>66926</t>
  </si>
  <si>
    <t>0200827927</t>
  </si>
  <si>
    <t>66307</t>
  </si>
  <si>
    <t>0200833957</t>
  </si>
  <si>
    <t>68356</t>
  </si>
  <si>
    <t>0200824178</t>
  </si>
  <si>
    <t>68018</t>
  </si>
  <si>
    <t>0200827189</t>
  </si>
  <si>
    <t>66625</t>
  </si>
  <si>
    <t>0200833947</t>
  </si>
  <si>
    <t>68244</t>
  </si>
  <si>
    <t>0200833960</t>
  </si>
  <si>
    <t>68371</t>
  </si>
  <si>
    <t>0200801751</t>
  </si>
  <si>
    <t>65562</t>
  </si>
  <si>
    <t>0200801761</t>
  </si>
  <si>
    <t>66217</t>
  </si>
  <si>
    <t>0200827186</t>
  </si>
  <si>
    <t>68090</t>
  </si>
  <si>
    <t>0200833951</t>
  </si>
  <si>
    <t>68362</t>
  </si>
  <si>
    <t>0200606629</t>
  </si>
  <si>
    <t>60367</t>
  </si>
  <si>
    <t>0200734926</t>
  </si>
  <si>
    <t>65366</t>
  </si>
  <si>
    <t>0200796676</t>
  </si>
  <si>
    <t>65720</t>
  </si>
  <si>
    <t>0200804581</t>
  </si>
  <si>
    <t>0200833972</t>
  </si>
  <si>
    <t>69219</t>
  </si>
  <si>
    <t>1900001393/2020/3690</t>
  </si>
  <si>
    <t>64448</t>
  </si>
  <si>
    <t>בגין מסמך 0200734914 / 00002</t>
  </si>
  <si>
    <t>1900001400/2020/3690</t>
  </si>
  <si>
    <t>65268</t>
  </si>
  <si>
    <t>בגין מסמך 0200748091 / 00002</t>
  </si>
  <si>
    <t>1900001414/2020/3690</t>
  </si>
  <si>
    <t>67421</t>
  </si>
  <si>
    <t>בגין מסמך 0200822750 / 00001</t>
  </si>
  <si>
    <t>1900001416/2020/3690</t>
  </si>
  <si>
    <t>67920</t>
  </si>
  <si>
    <t>בגין מסמך 0200824198 / 00001</t>
  </si>
  <si>
    <t>1900001425/2020/3690</t>
  </si>
  <si>
    <t>68406</t>
  </si>
  <si>
    <t>בגין מסמך 0200833963 / 00001</t>
  </si>
  <si>
    <t>1900001448/2020/3690</t>
  </si>
  <si>
    <t>66657</t>
  </si>
  <si>
    <t>בגין מסמך 0200805751 / 00001</t>
  </si>
  <si>
    <t>0200803015</t>
  </si>
  <si>
    <t>66161</t>
  </si>
  <si>
    <t>0200803103</t>
  </si>
  <si>
    <t>66163</t>
  </si>
  <si>
    <t>0200807942</t>
  </si>
  <si>
    <t>66628</t>
  </si>
  <si>
    <t>0200814642</t>
  </si>
  <si>
    <t>67768</t>
  </si>
  <si>
    <t>0200822702</t>
  </si>
  <si>
    <t>66629</t>
  </si>
  <si>
    <t>0200824164</t>
  </si>
  <si>
    <t>67496</t>
  </si>
  <si>
    <t>1900001481/2020/3690</t>
  </si>
  <si>
    <t>66031</t>
  </si>
  <si>
    <t>בגין מסמך 0200804173 / 00001</t>
  </si>
  <si>
    <t>1900001490/2020/3690</t>
  </si>
  <si>
    <t>65873</t>
  </si>
  <si>
    <t>בגין מסמך 0200805741 / 00001</t>
  </si>
  <si>
    <t>1900001493/2020/3690</t>
  </si>
  <si>
    <t>66165</t>
  </si>
  <si>
    <t>בגין מסמך 0200803104 / 00001</t>
  </si>
  <si>
    <t>1900001544/2020/3690</t>
  </si>
  <si>
    <t>66460</t>
  </si>
  <si>
    <t>בגין מסמך 0200805742 / 00001</t>
  </si>
  <si>
    <t>0200824195</t>
  </si>
  <si>
    <t>67888</t>
  </si>
  <si>
    <t>הקדמת מועד פירעון, תשלום/תקבול</t>
  </si>
  <si>
    <t>1900001589/2020/3690</t>
  </si>
  <si>
    <t>65199</t>
  </si>
  <si>
    <t>בגין מסמך 0200790822 / 00001</t>
  </si>
  <si>
    <t>1900001598/2020/3690</t>
  </si>
  <si>
    <t>67654</t>
  </si>
  <si>
    <t>בגין מסמך 0200824169 / 00001</t>
  </si>
  <si>
    <t>1900001602/2020/3690</t>
  </si>
  <si>
    <t>68409</t>
  </si>
  <si>
    <t>בגין מסמך 0200833954 / 00001</t>
  </si>
  <si>
    <t>1900001635/2020/3690</t>
  </si>
  <si>
    <t>65556</t>
  </si>
  <si>
    <t>בגין מסמך 0200797386 / 00001</t>
  </si>
  <si>
    <t>1900001636/2020/3690</t>
  </si>
  <si>
    <t>65558</t>
  </si>
  <si>
    <t>בגין מסמך 0200797388 / 00001</t>
  </si>
  <si>
    <t>0200796660</t>
  </si>
  <si>
    <t>65631</t>
  </si>
  <si>
    <t>0200796661</t>
  </si>
  <si>
    <t>65680</t>
  </si>
  <si>
    <t>0200797413</t>
  </si>
  <si>
    <t>66069</t>
  </si>
  <si>
    <t>0200799331</t>
  </si>
  <si>
    <t>65640</t>
  </si>
  <si>
    <t>0200799332</t>
  </si>
  <si>
    <t>65641</t>
  </si>
  <si>
    <t>0200801134</t>
  </si>
  <si>
    <t>65818</t>
  </si>
  <si>
    <t>0200804172</t>
  </si>
  <si>
    <t>65902</t>
  </si>
  <si>
    <t>0200807938</t>
  </si>
  <si>
    <t>66527</t>
  </si>
  <si>
    <t>0200836339</t>
  </si>
  <si>
    <t>69252</t>
  </si>
  <si>
    <t>0200824182</t>
  </si>
  <si>
    <t>68075</t>
  </si>
  <si>
    <t>1900001063/2020/3690</t>
  </si>
  <si>
    <t>67182</t>
  </si>
  <si>
    <t>בגין מסמך 0200807940 / 00001</t>
  </si>
  <si>
    <t>1900001075/2020/3690</t>
  </si>
  <si>
    <t>66388</t>
  </si>
  <si>
    <t>בגין מסמך 0200807937 / 00001</t>
  </si>
  <si>
    <t>1900001078/2020/3690</t>
  </si>
  <si>
    <t>66710</t>
  </si>
  <si>
    <t>בגין מסמך 0200803114 / 00001</t>
  </si>
  <si>
    <t>1900001082/2020/3690</t>
  </si>
  <si>
    <t>66892</t>
  </si>
  <si>
    <t>בגין מסמך 0200803113 / 00001</t>
  </si>
  <si>
    <t>1900001083/2020/3690</t>
  </si>
  <si>
    <t>66952</t>
  </si>
  <si>
    <t>בגין מסמך 0200807302 / 00001</t>
  </si>
  <si>
    <t>1900001089/2020/3690</t>
  </si>
  <si>
    <t>67229</t>
  </si>
  <si>
    <t>בגין מסמך 0200824163 / 00001</t>
  </si>
  <si>
    <t>1900001106/2020/3690</t>
  </si>
  <si>
    <t>67766</t>
  </si>
  <si>
    <t>בגין מסמך 0200822810 / 00001</t>
  </si>
  <si>
    <t>1900001110/2020/3690</t>
  </si>
  <si>
    <t>67868</t>
  </si>
  <si>
    <t>בגין מסמך 0200824176 / 00001</t>
  </si>
  <si>
    <t>1900001114/2020/3690</t>
  </si>
  <si>
    <t>68174</t>
  </si>
  <si>
    <t>בגין מסמך 0200818280 / 00001</t>
  </si>
  <si>
    <t>1900001117/2020/3690</t>
  </si>
  <si>
    <t>68228</t>
  </si>
  <si>
    <t>בגין מסמך 0200822790 / 00001</t>
  </si>
  <si>
    <t>0200822805</t>
  </si>
  <si>
    <t>67722</t>
  </si>
  <si>
    <t>0200822828</t>
  </si>
  <si>
    <t>67803</t>
  </si>
  <si>
    <t>0200824183</t>
  </si>
  <si>
    <t>68141</t>
  </si>
  <si>
    <t>0200827172</t>
  </si>
  <si>
    <t>68335</t>
  </si>
  <si>
    <t>0200827177</t>
  </si>
  <si>
    <t>69037</t>
  </si>
  <si>
    <t>0200827181</t>
  </si>
  <si>
    <t>68661</t>
  </si>
  <si>
    <t>0200830731</t>
  </si>
  <si>
    <t>68668</t>
  </si>
  <si>
    <t>0200833966</t>
  </si>
  <si>
    <t>68628</t>
  </si>
  <si>
    <t>0200799444</t>
  </si>
  <si>
    <t>66357</t>
  </si>
  <si>
    <t>0200809502</t>
  </si>
  <si>
    <t>66617</t>
  </si>
  <si>
    <t>0200819893</t>
  </si>
  <si>
    <t>67495</t>
  </si>
  <si>
    <t>0200824188</t>
  </si>
  <si>
    <t>68224</t>
  </si>
  <si>
    <t>0200827171</t>
  </si>
  <si>
    <t>68286</t>
  </si>
  <si>
    <t>0200801124</t>
  </si>
  <si>
    <t>65643</t>
  </si>
  <si>
    <t>0200806941</t>
  </si>
  <si>
    <t>67536</t>
  </si>
  <si>
    <t>0200808163</t>
  </si>
  <si>
    <t>66919</t>
  </si>
  <si>
    <t>0200808164</t>
  </si>
  <si>
    <t>67019</t>
  </si>
  <si>
    <t>0200808165</t>
  </si>
  <si>
    <t>67311</t>
  </si>
  <si>
    <t>0200822731</t>
  </si>
  <si>
    <t>67723</t>
  </si>
  <si>
    <t>0200824191</t>
  </si>
  <si>
    <t>68269</t>
  </si>
  <si>
    <t>0200830724</t>
  </si>
  <si>
    <t>68631</t>
  </si>
  <si>
    <t>0200830727</t>
  </si>
  <si>
    <t>68640</t>
  </si>
  <si>
    <t>0200836337</t>
  </si>
  <si>
    <t>69250</t>
  </si>
  <si>
    <t>0200837264</t>
  </si>
  <si>
    <t>69366</t>
  </si>
  <si>
    <t>0200809514</t>
  </si>
  <si>
    <t>66933</t>
  </si>
  <si>
    <t>0200809515</t>
  </si>
  <si>
    <t>67027</t>
  </si>
  <si>
    <t>0200822804</t>
  </si>
  <si>
    <t>67717</t>
  </si>
  <si>
    <t>0200824211</t>
  </si>
  <si>
    <t>68220</t>
  </si>
  <si>
    <t>0200836341</t>
  </si>
  <si>
    <t>69263</t>
  </si>
  <si>
    <t>1900001446/2020/3690</t>
  </si>
  <si>
    <t>66393</t>
  </si>
  <si>
    <t>בגין מסמך 0200805746 / 00001</t>
  </si>
  <si>
    <t>1900001487/2020/3690</t>
  </si>
  <si>
    <t>65781</t>
  </si>
  <si>
    <t>בגין מסמך 0200804568 / 00001</t>
  </si>
  <si>
    <t>1900001501/2020/3690</t>
  </si>
  <si>
    <t>1900001545/2020/3690</t>
  </si>
  <si>
    <t>66974</t>
  </si>
  <si>
    <t>בגין מסמך 0200810630 / 00001</t>
  </si>
  <si>
    <t>1900001560/2020/3690</t>
  </si>
  <si>
    <t>67477</t>
  </si>
  <si>
    <t>בגין מסמך 0200822726 / 00001</t>
  </si>
  <si>
    <t>0200833971</t>
  </si>
  <si>
    <t>68647</t>
  </si>
  <si>
    <t>1900001599/2020/3690</t>
  </si>
  <si>
    <t>67727</t>
  </si>
  <si>
    <t>בגין מסמך 0200818274 / 00001</t>
  </si>
  <si>
    <t>1900001603/2020/3690</t>
  </si>
  <si>
    <t>68672</t>
  </si>
  <si>
    <t>בגין מסמך 0200836323 / 00001</t>
  </si>
  <si>
    <t>1900001619/2020/3690</t>
  </si>
  <si>
    <t>66115</t>
  </si>
  <si>
    <t>בגין מסמך 0200796686 / 00001</t>
  </si>
  <si>
    <t>1900001639/2020/3690</t>
  </si>
  <si>
    <t>67449</t>
  </si>
  <si>
    <t>בגין מסמך 0200818267 / 00001</t>
  </si>
  <si>
    <t>1900001640/2020/3690</t>
  </si>
  <si>
    <t>67451</t>
  </si>
  <si>
    <t>בגין מסמך 0200811723 / 00001</t>
  </si>
  <si>
    <t>0200805236</t>
  </si>
  <si>
    <t>66389</t>
  </si>
  <si>
    <t>0200822642</t>
  </si>
  <si>
    <t>66005</t>
  </si>
  <si>
    <t>0200822752</t>
  </si>
  <si>
    <t>67783</t>
  </si>
  <si>
    <t>1900001099/2020/3690</t>
  </si>
  <si>
    <t>67535</t>
  </si>
  <si>
    <t>בגין מסמך 0200823474 / 00001</t>
  </si>
  <si>
    <t>0200810624</t>
  </si>
  <si>
    <t>65939</t>
  </si>
  <si>
    <t>0200822655</t>
  </si>
  <si>
    <t>66213</t>
  </si>
  <si>
    <t>0200822672</t>
  </si>
  <si>
    <t>65910</t>
  </si>
  <si>
    <t>0200822674</t>
  </si>
  <si>
    <t>66516</t>
  </si>
  <si>
    <t>0200815217</t>
  </si>
  <si>
    <t>66715</t>
  </si>
  <si>
    <t>0200839091</t>
  </si>
  <si>
    <t>68203</t>
  </si>
  <si>
    <t>0200806485</t>
  </si>
  <si>
    <t>66400</t>
  </si>
  <si>
    <t>0200824167</t>
  </si>
  <si>
    <t>67543</t>
  </si>
  <si>
    <t>0200836355</t>
  </si>
  <si>
    <t>69023</t>
  </si>
  <si>
    <t>1900001491/2020/3690</t>
  </si>
  <si>
    <t>66032</t>
  </si>
  <si>
    <t>בגין מסמך 0200807934 / 00001</t>
  </si>
  <si>
    <t>1900001596/2020/3690</t>
  </si>
  <si>
    <t>67123</t>
  </si>
  <si>
    <t>בגין מסמך 0200822717 / 00001</t>
  </si>
  <si>
    <t>1900001616/2020/3690</t>
  </si>
  <si>
    <t>64525</t>
  </si>
  <si>
    <t>בגין מסמך 0200822653 / 00001</t>
  </si>
  <si>
    <t>1900001637/2020/3690</t>
  </si>
  <si>
    <t>66202</t>
  </si>
  <si>
    <t>בגין מסמך 0200798402 / 00001</t>
  </si>
  <si>
    <t>1900001641/2020/3690</t>
  </si>
  <si>
    <t>67492</t>
  </si>
  <si>
    <t>בגין מסמך 0200823481 / 00001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</si>
  <si>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</si>
  <si>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</si>
  <si>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</si>
  <si>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</si>
  <si>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</si>
  <si>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</si>
  <si>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</si>
  <si>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דואר ישראל עמלות</t>
  </si>
  <si>
    <t>כביש 6</t>
  </si>
  <si>
    <t>קלאוד אפלקיישנס</t>
  </si>
  <si>
    <t>אישור בוועדת חריגים- פעילות בודקים מקצועיים</t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</si>
  <si>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</si>
  <si>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</si>
  <si>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</si>
  <si>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</si>
  <si>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</si>
  <si>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</si>
  <si>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</si>
  <si>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</si>
  <si>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</si>
  <si>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סכום שהוחרג בפועל</t>
  </si>
  <si>
    <t>סכום חריגה תחילתי</t>
  </si>
  <si>
    <t>בדיקה</t>
  </si>
  <si>
    <t>נוצרה/הוגדלה התחייבות מספר</t>
  </si>
  <si>
    <t xml:space="preserve">שווי שורה/ הגדלה </t>
  </si>
  <si>
    <t>הפרש יתרה שלא נוצלה מהחרגה</t>
  </si>
  <si>
    <t xml:space="preserve">תמרה </t>
  </si>
  <si>
    <t xml:space="preserve">כנס עובדי הרשות </t>
  </si>
  <si>
    <t>כן</t>
  </si>
  <si>
    <t>תפעול</t>
  </si>
  <si>
    <t>שיווק</t>
  </si>
  <si>
    <t>815,735.91</t>
  </si>
  <si>
    <t xml:space="preserve">טיקל </t>
  </si>
  <si>
    <t xml:space="preserve">שליחת מסרון ללקוח </t>
  </si>
  <si>
    <t>לעשות ברחבה בועדת מכרזים</t>
  </si>
  <si>
    <t>משרדיות</t>
  </si>
  <si>
    <t xml:space="preserve">הראל -ימי גיבוש </t>
  </si>
  <si>
    <t xml:space="preserve">ימי גיבוש 2019  - יש להוסיף כסף להזמנה קיימת </t>
  </si>
  <si>
    <t>להסביר חריגה בדיעבד</t>
  </si>
  <si>
    <t>משאבי אנוש</t>
  </si>
  <si>
    <t>737,139.87</t>
  </si>
  <si>
    <t xml:space="preserve">פז - רחיצה </t>
  </si>
  <si>
    <t xml:space="preserve">רחיצה בלבד - הזמנה נפתחה על תדלוק ללא רחיצה </t>
  </si>
  <si>
    <t>כן לבדיקה של שירה, נבדק עי שירה, תקין</t>
  </si>
  <si>
    <t>שכר</t>
  </si>
  <si>
    <t>משאבים</t>
  </si>
  <si>
    <t>269,872.21</t>
  </si>
  <si>
    <t xml:space="preserve">מסעדת אונו </t>
  </si>
  <si>
    <t xml:space="preserve">אירוח אורחים מחו"ל- איסרד </t>
  </si>
  <si>
    <t>אירוח אורחים מחו"ל</t>
  </si>
  <si>
    <t>87,005.78</t>
  </si>
  <si>
    <t xml:space="preserve">שי כהן </t>
  </si>
  <si>
    <t xml:space="preserve">יועץ עבור איסרד </t>
  </si>
  <si>
    <t>להכין בקשה לועדת חריגים</t>
  </si>
  <si>
    <t>איסרד</t>
  </si>
  <si>
    <t xml:space="preserve">דני רום </t>
  </si>
  <si>
    <t xml:space="preserve">ניהול מכינת מו"פ - אושר בוועדה </t>
  </si>
  <si>
    <t>להכין פנייה לועדת חריגים</t>
  </si>
  <si>
    <t>מכינה למופ</t>
  </si>
  <si>
    <t>44,260.31</t>
  </si>
  <si>
    <t xml:space="preserve">רז הייפרמן </t>
  </si>
  <si>
    <t xml:space="preserve">השתתפות בוועדות מחקר </t>
  </si>
  <si>
    <t xml:space="preserve">כן. תיקון סכום בהתאם לחשבוניות מ3200 ל5200 </t>
  </si>
  <si>
    <t>נציגי ציבור בועדות מחקר</t>
  </si>
  <si>
    <t>186,247.20</t>
  </si>
  <si>
    <t xml:space="preserve">אבי שביט </t>
  </si>
  <si>
    <t xml:space="preserve">החזר הוצאות חו"ל </t>
  </si>
  <si>
    <t>כן. תיקון סכום בהתאם לחשבוניות מ3200 ל5200 . ההזמנה נסגרה כי הוקמה לספק שגוי, הוקמה במקומה הזמנה חדשה ראו למטה</t>
  </si>
  <si>
    <t>ביקורת פרויקטים</t>
  </si>
  <si>
    <t>תפעול מערך טכנולוגי</t>
  </si>
  <si>
    <t>152,411.22</t>
  </si>
  <si>
    <t xml:space="preserve">יזמקו </t>
  </si>
  <si>
    <t xml:space="preserve">מדפסת אצל צילה </t>
  </si>
  <si>
    <t>מתימו"פ. בוטלה ההחרגה כי נוצרה הזמנה באחזקה והנושא בבירור</t>
  </si>
  <si>
    <t xml:space="preserve">גלעד בן עמי </t>
  </si>
  <si>
    <t xml:space="preserve">אישור נוטריון בינלאומי </t>
  </si>
  <si>
    <t>בינלאומי</t>
  </si>
  <si>
    <t>30,472.66</t>
  </si>
  <si>
    <t>משרד הכלכלה</t>
  </si>
  <si>
    <t>אירוח נסיעה לבריסל נילי</t>
  </si>
  <si>
    <t>כן (1756 אירו * 3.861 =6780)</t>
  </si>
  <si>
    <t>העברות פיננסיות בחשבון</t>
  </si>
  <si>
    <t>טעינת כרטיס אייל - שקלי</t>
  </si>
  <si>
    <t>חריגה עקב תשלום פיננסי ללא החרגה</t>
  </si>
  <si>
    <t>פיננסי</t>
  </si>
  <si>
    <t>טעינת כרטיס אייל -  2500 דולר</t>
  </si>
  <si>
    <t>טעינת כרטיס ליאת - שקלי</t>
  </si>
  <si>
    <t>טעינת כרטיס אורית = 2500 אירו</t>
  </si>
  <si>
    <t>מקדמה ארי</t>
  </si>
  <si>
    <t>EFPC  (UK)  LIMITED</t>
  </si>
  <si>
    <t>IDEALIST2018</t>
  </si>
  <si>
    <t>אושר עי לימור</t>
  </si>
  <si>
    <t>פרויקטים מופ אירופי</t>
  </si>
  <si>
    <t>פרויקטים איסרד</t>
  </si>
  <si>
    <t>Inria</t>
  </si>
  <si>
    <t>אושר עי לימור. בתוספת 2% להפרשי מט"ח</t>
  </si>
  <si>
    <t>BioEye</t>
  </si>
  <si>
    <t>MARYLAND</t>
  </si>
  <si>
    <t>מו"פ בינלאומי</t>
  </si>
  <si>
    <t>DermaDetect</t>
  </si>
  <si>
    <t>EndoGI</t>
  </si>
  <si>
    <t>Goldengait (GaitBetter)</t>
  </si>
  <si>
    <t>Lynx</t>
  </si>
  <si>
    <t>OsteoSee</t>
  </si>
  <si>
    <t>SpringYa (two people)</t>
  </si>
  <si>
    <t>Tiktalk</t>
  </si>
  <si>
    <t>Wis2Biz</t>
  </si>
  <si>
    <t>BreathVision</t>
  </si>
  <si>
    <t>קפלן אלון גור</t>
  </si>
  <si>
    <t>בשל סימון חשבונית סופית</t>
  </si>
  <si>
    <t>ייעוץ משפטי</t>
  </si>
  <si>
    <t>איקומטרייד</t>
  </si>
  <si>
    <t>אושר בוועדת מכזים 1.1.2020</t>
  </si>
  <si>
    <t>מאושר להחרגה</t>
  </si>
  <si>
    <t xml:space="preserve">תפעול </t>
  </si>
  <si>
    <t xml:space="preserve">מחשוב </t>
  </si>
  <si>
    <t xml:space="preserve">טיקל סנטר </t>
  </si>
  <si>
    <t>שירות לקוחות</t>
  </si>
  <si>
    <t xml:space="preserve">דלויט </t>
  </si>
  <si>
    <t xml:space="preserve">אניוור אי קומרס בע"מ </t>
  </si>
  <si>
    <t xml:space="preserve">רישוי לתוכנת ניטור ברשת אחר מכשירי משתמשי הרשות </t>
  </si>
  <si>
    <t>3432+מעמ שוטף.מאושר טלפונית</t>
  </si>
  <si>
    <t xml:space="preserve">חולי רז </t>
  </si>
  <si>
    <t xml:space="preserve">הדרכה+הרצאה למערך לקוחות , נבחנו שתי הצעות נגדיות  </t>
  </si>
  <si>
    <t>5800+מעמ שוטף .מאושר טלפונית</t>
  </si>
  <si>
    <t xml:space="preserve">לקוחות </t>
  </si>
  <si>
    <t xml:space="preserve">עיתון הארץ </t>
  </si>
  <si>
    <t xml:space="preserve">חידוש מנוי עבור מיכל רייספלד </t>
  </si>
  <si>
    <t>עידכונים שוטפים לטובת סקר שוק  עבור השיווק.היה מעבר שנה והחריגה עלתה למעל 2 מלשח</t>
  </si>
  <si>
    <t>טלי אבן אלוש</t>
  </si>
  <si>
    <t>נציגת ציבור הזנק,+ SME השתתפויות 2020+2019</t>
  </si>
  <si>
    <t>אושר טלפונית</t>
  </si>
  <si>
    <t>עמלות לפי הסכם מרכזי</t>
  </si>
  <si>
    <t>דבי קאופמן</t>
  </si>
  <si>
    <t>שינוי מעוסק פטור לעוסק מורשה, ועקב כך שורה 40 עם מעמ</t>
  </si>
  <si>
    <t>אושר</t>
  </si>
  <si>
    <t>יועצים ומחקר</t>
  </si>
  <si>
    <t xml:space="preserve">כן. תיקון סכום בהתאם לחשבוניות מ3200 ל5200 . ההזמנה הקודמת נסגרה כי הוקמה לספק שגוי, הוקמה במקומה הזמנה חדשה זו.  אין צורך בהחרגה מחדש </t>
  </si>
  <si>
    <t>IBM מעבדת תיקונים</t>
  </si>
  <si>
    <t>תיקון 3 מחשבים ניידים -  לא נוצל</t>
  </si>
  <si>
    <t xml:space="preserve">אורטרה מיטינג </t>
  </si>
  <si>
    <t>כנס אניה</t>
  </si>
  <si>
    <t>חשכל</t>
  </si>
  <si>
    <t>בגין השתתפות מערכת שכר</t>
  </si>
  <si>
    <t>חשבות</t>
  </si>
  <si>
    <t xml:space="preserve">מערך טכנולוגי- בודקים לפי רשימה </t>
  </si>
  <si>
    <t>התקשרות בדיעבד. אישור לצורך ניוד בלבד. ייעוץ טכנולוגי</t>
  </si>
  <si>
    <t>מערך טכנולוגי</t>
  </si>
  <si>
    <t>התקשרות בדיעבד. אישור לצורך ניוד בלבד. החזר הוצאות נסיעה</t>
  </si>
  <si>
    <t>תפעול דיור</t>
  </si>
  <si>
    <t>מינהל הדיור לשנת 2020</t>
  </si>
  <si>
    <t>דיור</t>
  </si>
  <si>
    <t>תפעול הרשות הלאומית</t>
  </si>
  <si>
    <t>חברת החשמל</t>
  </si>
  <si>
    <t>גטי- הוצאות חשמל ומים 2020</t>
  </si>
  <si>
    <t>עריית ירושלים- ארנונה 2020</t>
  </si>
  <si>
    <t>גטי- ניהול נכס</t>
  </si>
  <si>
    <t>גטי- ארנונה על חניות</t>
  </si>
  <si>
    <t>Televoice</t>
  </si>
  <si>
    <t>קריינות למרכזיה</t>
  </si>
  <si>
    <t>זירת חברתי ציבורי</t>
  </si>
  <si>
    <t>התחייבות בתיק 67272</t>
  </si>
  <si>
    <t>תמיכות</t>
  </si>
  <si>
    <t>מערך בנ"ל דסק אסיה</t>
  </si>
  <si>
    <t>פורום שתפ ישראל- דרום קוראה 25.03.20</t>
  </si>
  <si>
    <t>4501867419/ 4501867399/ 4501867424/  4501867444/  4501777431</t>
  </si>
  <si>
    <t>המשך פעילות שוטפת 2020</t>
  </si>
  <si>
    <t>פז- דלקן</t>
  </si>
  <si>
    <t>שלמה סיקס- 2020</t>
  </si>
  <si>
    <t>בי אפקטיב עשר - יעוץ ניהולי בע"מ</t>
  </si>
  <si>
    <t xml:space="preserve">המשך    הדרכה המיועד להתמקצעות של בודקים </t>
  </si>
  <si>
    <t>המערך הטכנולוגי</t>
  </si>
  <si>
    <t>גסטטנרטק- 2020</t>
  </si>
  <si>
    <t>המשך פעילות שוטפת 2021</t>
  </si>
  <si>
    <t>ווטירו סייברסק, א.ד דגן, סאסא סופטוור, סיגנצ'ור איי. טי, בינת סמך, סנס בי.אי, קונסיסט</t>
  </si>
  <si>
    <t>קלאוד אפליקיישנס</t>
  </si>
  <si>
    <t>שופרסל</t>
  </si>
  <si>
    <t>נישה הייטק, מתנות לראש השנה ופסח</t>
  </si>
  <si>
    <t xml:space="preserve"> קורקט</t>
  </si>
  <si>
    <t>מתנות לראש השנה ופסח</t>
  </si>
  <si>
    <t>ישראכרד</t>
  </si>
  <si>
    <t>טיקל</t>
  </si>
  <si>
    <t>שינוי מרכזיה</t>
  </si>
  <si>
    <t>גולף- צלחות רב פעמיות</t>
  </si>
  <si>
    <t>צלחות רב פעמיות</t>
  </si>
  <si>
    <t>אי. או אס- דיו למכונת ביול</t>
  </si>
  <si>
    <t xml:space="preserve">דיזנהאוז, אשת טורס </t>
  </si>
  <si>
    <t>נסיעות לחו"ל</t>
  </si>
  <si>
    <t>דיזנהאוז</t>
  </si>
  <si>
    <t>הרחבת רשיונות</t>
  </si>
  <si>
    <t>נציגי ציבור- כללי</t>
  </si>
  <si>
    <t>פחות ממחצית שווי ההתקשרות ב 2019 - המשך פעילות 2020</t>
  </si>
  <si>
    <t>4501869250/  4501861602/ 4501789741/ 4501825384/ 4501608525/4501608632</t>
  </si>
  <si>
    <t>רו"ח תפעול תמיכות</t>
  </si>
  <si>
    <t>אושר בוועדת חריגים</t>
  </si>
  <si>
    <t>רו"ח תפעול תמיכות- סמילה</t>
  </si>
  <si>
    <t>-</t>
  </si>
  <si>
    <t>רו"ח תפעול תמיכות-נבון ויספלד</t>
  </si>
  <si>
    <t>רו"ח תפעול תמיכות-זילבר</t>
  </si>
  <si>
    <t xml:space="preserve">ספייסר 67321 תמיכות  </t>
  </si>
  <si>
    <t>יזם מחליף יזם מוביל - תמיכות</t>
  </si>
  <si>
    <t>אושר עי לימור במייל לבקשת יוליה</t>
  </si>
  <si>
    <t>הזנק</t>
  </si>
  <si>
    <t>בקשה 1001317943</t>
  </si>
  <si>
    <t>אלידע אורי - תמיכות 64060</t>
  </si>
  <si>
    <t>בקשה 1001314287</t>
  </si>
  <si>
    <t>טומדס</t>
  </si>
  <si>
    <t>שירותי תרגום</t>
  </si>
  <si>
    <t xml:space="preserve">יעוץ טכנולוגי </t>
  </si>
  <si>
    <t>תיקון  מחשבים ניידים</t>
  </si>
  <si>
    <t xml:space="preserve">מיני מלחה </t>
  </si>
  <si>
    <t>לינה לילה אחד לאהרון בבריסל 16.03- מבוטל</t>
  </si>
  <si>
    <r>
      <t>צח הררי (</t>
    </r>
    <r>
      <rPr>
        <sz val="11"/>
        <color rgb="FF1F497D"/>
        <rFont val="Calibri"/>
        <family val="2"/>
      </rPr>
      <t>FOOD IOT)</t>
    </r>
    <r>
      <rPr>
        <sz val="11"/>
        <color rgb="FF1F497D"/>
        <rFont val="Arial"/>
        <family val="2"/>
      </rPr>
      <t>)</t>
    </r>
  </si>
  <si>
    <t>תשלום בדיעבד- דצמבר 19 פב'20</t>
  </si>
  <si>
    <t>מנהלי מאגדים</t>
  </si>
  <si>
    <t>אריק בר חיים</t>
  </si>
  <si>
    <t>יפתח ניר</t>
  </si>
  <si>
    <t xml:space="preserve">איתמר שושן </t>
  </si>
  <si>
    <t>התחייבות חשב עבור נהג בניו- יורק וושינגטון</t>
  </si>
  <si>
    <t>אוקי טו גו</t>
  </si>
  <si>
    <t>מתן כניסה לעובדים מהבית - מכרז חשכל. הוספת שורה להזמנה קיימת 4501725580</t>
  </si>
  <si>
    <t>אי. או אס- דמי אחזקה למכונת ביול</t>
  </si>
  <si>
    <t>בזק בינלאומי</t>
  </si>
  <si>
    <t>בזק בינ"ל- הצטרפות למכרז מרכזי שיחות לחו"ל</t>
  </si>
  <si>
    <t>תיק 64264- תמיכות</t>
  </si>
  <si>
    <t>העברת זכויות</t>
  </si>
  <si>
    <t>תיק 68065- תמיכות</t>
  </si>
  <si>
    <r>
      <t xml:space="preserve">מערך טכנולוגי- בודקים לפי רשימה- </t>
    </r>
    <r>
      <rPr>
        <sz val="11"/>
        <color rgb="FFFF0000"/>
        <rFont val="Arial"/>
        <family val="2"/>
        <scheme val="minor"/>
      </rPr>
      <t>הקטנה</t>
    </r>
    <r>
      <rPr>
        <sz val="11"/>
        <color theme="1"/>
        <rFont val="Arial"/>
        <family val="2"/>
        <charset val="177"/>
        <scheme val="minor"/>
      </rPr>
      <t xml:space="preserve"> </t>
    </r>
  </si>
  <si>
    <t>בודקים איסרד</t>
  </si>
  <si>
    <t>השאלה משורה 96 למשך זמן קצוב</t>
  </si>
  <si>
    <t>IVC ריסרצ' סנטר</t>
  </si>
  <si>
    <r>
      <t xml:space="preserve">שירותי </t>
    </r>
    <r>
      <rPr>
        <sz val="11"/>
        <color theme="1"/>
        <rFont val="Calibri"/>
        <family val="2"/>
      </rPr>
      <t xml:space="preserve">IVC </t>
    </r>
    <r>
      <rPr>
        <sz val="11"/>
        <color theme="1"/>
        <rFont val="Arial"/>
        <family val="2"/>
        <scheme val="minor"/>
      </rPr>
      <t xml:space="preserve"> ולקבלת מידע למנויים מן המאגר </t>
    </r>
  </si>
  <si>
    <t>מנורה מבטחים</t>
  </si>
  <si>
    <t>ביטוח הרשות</t>
  </si>
  <si>
    <t>בי אול סנטרס</t>
  </si>
  <si>
    <t>פניה מספר 29908 ועדת חריגים</t>
  </si>
  <si>
    <t>התקשרות עם מומחים בינלאומיים</t>
  </si>
  <si>
    <t>פניה מספר 30127 ועדת חריגים</t>
  </si>
  <si>
    <t>דיזנהויז</t>
  </si>
  <si>
    <t>סימון חן סופית בטעות בחשבונית</t>
  </si>
  <si>
    <t>החזרי הוצאות איסרד אידאיליסט</t>
  </si>
  <si>
    <t>החזרי הוצאות נסיעות סכום באירו כמה הזמנות</t>
  </si>
  <si>
    <t>קפלן אלון עוד</t>
  </si>
  <si>
    <t>החרגת הזנק להל</t>
  </si>
  <si>
    <t>החרגות להרשאה לפי ועדת מכרזים</t>
  </si>
  <si>
    <t>זירת הזנק</t>
  </si>
  <si>
    <t>זירת תשתיות טכנולוגיות</t>
  </si>
  <si>
    <t>זירת צמיחה</t>
  </si>
  <si>
    <t>זירת ייצור מתקדם</t>
  </si>
  <si>
    <t>חטיבה בינלאומית</t>
  </si>
  <si>
    <t>487.26 אירו הפרש הוצאות עודף הפקדה אושר עי יונתן</t>
  </si>
  <si>
    <t>מופ אירופי</t>
  </si>
  <si>
    <t>מנהלי מאגדים לפי פניה</t>
  </si>
  <si>
    <t>סה"כ סכום מבוקש להחרגה</t>
  </si>
  <si>
    <t>החרגת בונוסים</t>
  </si>
  <si>
    <t>אישור בוועדת חריגים- בי אול סנטרס</t>
  </si>
  <si>
    <t>אישור בוועדת חריגים- התקשרות עם מומחים בינלאומיים</t>
  </si>
  <si>
    <t>יועצים לניהול- מנהלי מאגדים בדיעבד</t>
  </si>
  <si>
    <t xml:space="preserve">התחייבות בינמשרדית- משרד הכלכלה </t>
  </si>
  <si>
    <t>חברי ועדות ציבור</t>
  </si>
  <si>
    <t>אושר ב 2019</t>
  </si>
  <si>
    <t>דוח החרגות לחודש: מרץ 2020</t>
  </si>
  <si>
    <t>פרסומי חודש 03/2020 בהתאם להוראות סעיף 49(ב) לחוק יסודות התקציב, תשמ"ה-1985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</si>
</sst>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  <numFmt numFmtId="165" formatCode="&quot;₪&quot;\ #,##0.00"/>
  </numFmts>
  <fonts count="3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  <font>
      <sz val="11"/>
      <color rgb="FF1F497D"/>
      <name val="Arial"/>
      <family val="2"/>
      <scheme val="minor"/>
    </font>
    <font>
      <sz val="11"/>
      <color indexed="8"/>
      <name val="Calibri"/>
      <family val="2"/>
    </font>
    <font>
      <sz val="11"/>
      <color rgb="FF1F497D"/>
      <name val="Calibri"/>
      <family val="2"/>
    </font>
    <font>
      <sz val="11"/>
      <color rgb="FF1F497D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1"/>
      <color rgb="FF0070C0"/>
      <name val="Arial"/>
      <family val="2"/>
      <charset val="177"/>
      <scheme val="minor"/>
    </font>
    <font>
      <sz val="12"/>
      <color rgb="FF0070C0"/>
      <name val="Times New Roman"/>
      <family val="1"/>
    </font>
    <font>
      <b/>
      <sz val="11"/>
      <color rgb="FF0070C0"/>
      <name val="Arial"/>
      <family val="2"/>
      <scheme val="minor"/>
    </font>
    <font>
      <sz val="10"/>
      <color rgb="FF0070C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44" fontId="27" fillId="0" borderId="0" applyFont="0" applyFill="0" applyBorder="0" applyAlignment="0" applyProtection="0"/>
  </cellStyleXfs>
  <cellXfs count="232">
    <xf numFmtId="0" fontId="0" fillId="0" borderId="0" xfId="0"/>
    <xf numFmtId="165" fontId="0" fillId="0" borderId="1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165" fontId="0" fillId="0" borderId="19" xfId="0" applyNumberFormat="1" applyFill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0" fontId="1" fillId="0" borderId="0" xfId="2" applyAlignment="1">
      <alignment vertical="top"/>
    </xf>
    <xf numFmtId="0" fontId="1" fillId="2" borderId="1" xfId="2" applyFill="1" applyBorder="1" applyAlignment="1">
      <alignment vertical="top"/>
    </xf>
    <xf numFmtId="164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2" borderId="1" xfId="2" applyFill="1" applyBorder="1" applyAlignment="1">
      <alignment vertical="top" wrapText="1"/>
    </xf>
    <xf numFmtId="0" fontId="1" fillId="0" borderId="0" xfId="2" applyAlignment="1">
      <alignment vertical="top"/>
    </xf>
    <xf numFmtId="164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164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3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3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3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3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3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3" fontId="1" fillId="0" borderId="0" xfId="2" applyNumberFormat="1" applyAlignment="1">
      <alignment horizontal="right" vertical="top"/>
    </xf>
    <xf numFmtId="4" fontId="1" fillId="0" borderId="0" xfId="2" applyNumberFormat="1" applyAlignment="1">
      <alignment horizontal="right" vertical="top"/>
    </xf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center" vertical="center" readingOrder="2"/>
    </xf>
    <xf numFmtId="0" fontId="7" fillId="0" borderId="4" xfId="0" applyFont="1" applyBorder="1" applyAlignment="1">
      <alignment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2" fillId="0" borderId="0" xfId="0" applyFont="1"/>
    <xf numFmtId="0" fontId="13" fillId="0" borderId="1" xfId="0" applyFont="1" applyBorder="1"/>
    <xf numFmtId="0" fontId="13" fillId="3" borderId="8" xfId="0" applyFont="1" applyFill="1" applyBorder="1"/>
    <xf numFmtId="0" fontId="13" fillId="3" borderId="9" xfId="0" applyFont="1" applyFill="1" applyBorder="1" applyAlignment="1">
      <alignment wrapText="1"/>
    </xf>
    <xf numFmtId="0" fontId="13" fillId="3" borderId="9" xfId="0" applyNumberFormat="1" applyFont="1" applyFill="1" applyBorder="1" applyAlignment="1">
      <alignment wrapText="1"/>
    </xf>
    <xf numFmtId="0" fontId="13" fillId="3" borderId="9" xfId="0" applyFont="1" applyFill="1" applyBorder="1"/>
    <xf numFmtId="0" fontId="13" fillId="3" borderId="10" xfId="0" applyFont="1" applyFill="1" applyBorder="1"/>
    <xf numFmtId="0" fontId="13" fillId="4" borderId="11" xfId="0" applyFont="1" applyFill="1" applyBorder="1" applyAlignment="1">
      <alignment wrapText="1"/>
    </xf>
    <xf numFmtId="0" fontId="13" fillId="4" borderId="12" xfId="0" applyFont="1" applyFill="1" applyBorder="1" applyAlignment="1">
      <alignment wrapText="1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0" xfId="0" applyFont="1"/>
    <xf numFmtId="0" fontId="0" fillId="0" borderId="1" xfId="0" applyBorder="1"/>
    <xf numFmtId="0" fontId="0" fillId="0" borderId="13" xfId="0" applyBorder="1"/>
    <xf numFmtId="165" fontId="0" fillId="0" borderId="14" xfId="0" applyNumberFormat="1" applyBorder="1" applyAlignment="1">
      <alignment wrapText="1"/>
    </xf>
    <xf numFmtId="0" fontId="0" fillId="0" borderId="14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165" fontId="13" fillId="4" borderId="14" xfId="0" applyNumberFormat="1" applyFont="1" applyFill="1" applyBorder="1"/>
    <xf numFmtId="49" fontId="0" fillId="5" borderId="14" xfId="0" applyNumberFormat="1" applyFill="1" applyBorder="1" applyAlignment="1">
      <alignment wrapText="1"/>
    </xf>
    <xf numFmtId="165" fontId="0" fillId="0" borderId="14" xfId="0" applyNumberFormat="1" applyBorder="1"/>
    <xf numFmtId="165" fontId="0" fillId="0" borderId="14" xfId="0" applyNumberFormat="1" applyFont="1" applyBorder="1" applyAlignment="1"/>
    <xf numFmtId="0" fontId="0" fillId="0" borderId="15" xfId="0" applyBorder="1"/>
    <xf numFmtId="165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6" borderId="1" xfId="0" applyFill="1" applyBorder="1"/>
    <xf numFmtId="165" fontId="13" fillId="4" borderId="1" xfId="0" applyNumberFormat="1" applyFont="1" applyFill="1" applyBorder="1"/>
    <xf numFmtId="49" fontId="0" fillId="5" borderId="1" xfId="0" applyNumberFormat="1" applyFill="1" applyBorder="1" applyAlignment="1">
      <alignment wrapText="1"/>
    </xf>
    <xf numFmtId="165" fontId="0" fillId="6" borderId="1" xfId="0" applyNumberFormat="1" applyFill="1" applyBorder="1"/>
    <xf numFmtId="165" fontId="0" fillId="0" borderId="1" xfId="0" applyNumberFormat="1" applyFont="1" applyBorder="1" applyAlignment="1"/>
    <xf numFmtId="165" fontId="0" fillId="0" borderId="1" xfId="0" applyNumberFormat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14" xfId="0" applyFill="1" applyBorder="1"/>
    <xf numFmtId="165" fontId="0" fillId="0" borderId="15" xfId="0" applyNumberFormat="1" applyBorder="1"/>
    <xf numFmtId="0" fontId="0" fillId="7" borderId="1" xfId="0" applyFill="1" applyBorder="1"/>
    <xf numFmtId="165" fontId="0" fillId="8" borderId="15" xfId="0" applyNumberFormat="1" applyFill="1" applyBorder="1"/>
    <xf numFmtId="49" fontId="0" fillId="5" borderId="0" xfId="0" applyNumberFormat="1" applyFill="1" applyAlignment="1">
      <alignment wrapText="1"/>
    </xf>
    <xf numFmtId="165" fontId="0" fillId="6" borderId="15" xfId="0" applyNumberFormat="1" applyFill="1" applyBorder="1"/>
    <xf numFmtId="0" fontId="0" fillId="0" borderId="1" xfId="0" applyFill="1" applyBorder="1" applyAlignment="1">
      <alignment wrapText="1"/>
    </xf>
    <xf numFmtId="0" fontId="0" fillId="7" borderId="16" xfId="0" applyFill="1" applyBorder="1"/>
    <xf numFmtId="0" fontId="0" fillId="0" borderId="16" xfId="0" applyBorder="1"/>
    <xf numFmtId="165" fontId="13" fillId="4" borderId="1" xfId="0" applyNumberFormat="1" applyFont="1" applyFill="1" applyBorder="1" applyAlignment="1">
      <alignment wrapText="1"/>
    </xf>
    <xf numFmtId="0" fontId="0" fillId="9" borderId="1" xfId="0" applyFill="1" applyBorder="1"/>
    <xf numFmtId="0" fontId="0" fillId="9" borderId="16" xfId="0" applyFill="1" applyBorder="1"/>
    <xf numFmtId="165" fontId="13" fillId="5" borderId="1" xfId="0" applyNumberFormat="1" applyFont="1" applyFill="1" applyBorder="1" applyAlignment="1">
      <alignment wrapText="1"/>
    </xf>
    <xf numFmtId="0" fontId="14" fillId="0" borderId="7" xfId="0" applyFont="1" applyFill="1" applyBorder="1" applyAlignment="1">
      <alignment horizontal="left" vertical="center" readingOrder="1"/>
    </xf>
    <xf numFmtId="0" fontId="0" fillId="10" borderId="1" xfId="0" applyFill="1" applyBorder="1"/>
    <xf numFmtId="0" fontId="0" fillId="10" borderId="16" xfId="0" applyFill="1" applyBorder="1"/>
    <xf numFmtId="0" fontId="14" fillId="0" borderId="0" xfId="0" applyFont="1" applyFill="1" applyBorder="1" applyAlignment="1">
      <alignment horizontal="left" vertical="center" readingOrder="1"/>
    </xf>
    <xf numFmtId="0" fontId="0" fillId="11" borderId="1" xfId="0" applyFill="1" applyBorder="1"/>
    <xf numFmtId="0" fontId="0" fillId="11" borderId="16" xfId="0" applyFill="1" applyBorder="1"/>
    <xf numFmtId="165" fontId="0" fillId="11" borderId="1" xfId="0" applyNumberFormat="1" applyFill="1" applyBorder="1"/>
    <xf numFmtId="0" fontId="15" fillId="0" borderId="1" xfId="0" applyFont="1" applyBorder="1"/>
    <xf numFmtId="0" fontId="15" fillId="0" borderId="0" xfId="0" applyFont="1"/>
    <xf numFmtId="0" fontId="0" fillId="0" borderId="1" xfId="0" applyFill="1" applyBorder="1"/>
    <xf numFmtId="0" fontId="0" fillId="0" borderId="15" xfId="0" applyFill="1" applyBorder="1"/>
    <xf numFmtId="165" fontId="0" fillId="0" borderId="1" xfId="0" applyNumberFormat="1" applyFill="1" applyBorder="1"/>
    <xf numFmtId="0" fontId="0" fillId="0" borderId="1" xfId="0" applyNumberFormat="1" applyFill="1" applyBorder="1" applyAlignment="1">
      <alignment wrapText="1"/>
    </xf>
    <xf numFmtId="0" fontId="0" fillId="0" borderId="16" xfId="0" applyFill="1" applyBorder="1"/>
    <xf numFmtId="165" fontId="0" fillId="0" borderId="1" xfId="0" applyNumberFormat="1" applyFont="1" applyFill="1" applyBorder="1" applyAlignment="1"/>
    <xf numFmtId="0" fontId="0" fillId="0" borderId="0" xfId="0" applyFill="1"/>
    <xf numFmtId="0" fontId="0" fillId="0" borderId="17" xfId="0" applyFill="1" applyBorder="1"/>
    <xf numFmtId="165" fontId="0" fillId="0" borderId="18" xfId="0" applyNumberFormat="1" applyFill="1" applyBorder="1"/>
    <xf numFmtId="0" fontId="0" fillId="0" borderId="1" xfId="0" applyFont="1" applyBorder="1"/>
    <xf numFmtId="0" fontId="16" fillId="0" borderId="0" xfId="0" applyFont="1"/>
    <xf numFmtId="0" fontId="0" fillId="5" borderId="1" xfId="0" applyNumberFormat="1" applyFill="1" applyBorder="1" applyAlignment="1">
      <alignment wrapText="1"/>
    </xf>
    <xf numFmtId="0" fontId="0" fillId="0" borderId="17" xfId="0" applyFill="1" applyBorder="1" applyAlignment="1">
      <alignment wrapText="1"/>
    </xf>
    <xf numFmtId="44" fontId="0" fillId="0" borderId="1" xfId="3" applyFont="1" applyFill="1" applyBorder="1"/>
    <xf numFmtId="0" fontId="0" fillId="8" borderId="1" xfId="0" applyNumberForma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0" fillId="8" borderId="16" xfId="0" applyFill="1" applyBorder="1"/>
    <xf numFmtId="165" fontId="0" fillId="0" borderId="19" xfId="0" applyNumberFormat="1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wrapText="1"/>
    </xf>
    <xf numFmtId="0" fontId="0" fillId="5" borderId="1" xfId="0" applyFont="1" applyFill="1" applyBorder="1"/>
    <xf numFmtId="0" fontId="0" fillId="0" borderId="1" xfId="0" applyFont="1" applyFill="1" applyBorder="1"/>
    <xf numFmtId="4" fontId="17" fillId="12" borderId="15" xfId="0" applyNumberFormat="1" applyFont="1" applyFill="1" applyBorder="1" applyAlignment="1">
      <alignment horizontal="right" wrapText="1"/>
    </xf>
    <xf numFmtId="49" fontId="17" fillId="13" borderId="1" xfId="0" applyNumberFormat="1" applyFont="1" applyFill="1" applyBorder="1" applyAlignment="1">
      <alignment horizontal="right" wrapText="1"/>
    </xf>
    <xf numFmtId="0" fontId="0" fillId="0" borderId="18" xfId="0" applyFill="1" applyBorder="1" applyAlignment="1"/>
    <xf numFmtId="165" fontId="0" fillId="0" borderId="18" xfId="0" applyNumberFormat="1" applyBorder="1" applyAlignment="1">
      <alignment vertical="center"/>
    </xf>
    <xf numFmtId="0" fontId="0" fillId="0" borderId="15" xfId="0" applyFill="1" applyBorder="1" applyAlignment="1">
      <alignment wrapText="1"/>
    </xf>
    <xf numFmtId="0" fontId="0" fillId="0" borderId="15" xfId="0" applyBorder="1" applyAlignment="1">
      <alignment wrapText="1"/>
    </xf>
    <xf numFmtId="165" fontId="0" fillId="5" borderId="1" xfId="0" applyNumberFormat="1" applyFill="1" applyBorder="1"/>
    <xf numFmtId="0" fontId="0" fillId="0" borderId="17" xfId="0" applyBorder="1"/>
    <xf numFmtId="165" fontId="0" fillId="0" borderId="18" xfId="0" applyNumberFormat="1" applyBorder="1"/>
    <xf numFmtId="165" fontId="0" fillId="0" borderId="1" xfId="0" applyNumberFormat="1" applyFont="1" applyBorder="1"/>
    <xf numFmtId="0" fontId="0" fillId="5" borderId="16" xfId="0" applyFill="1" applyBorder="1"/>
    <xf numFmtId="165" fontId="0" fillId="8" borderId="1" xfId="0" applyNumberFormat="1" applyFill="1" applyBorder="1"/>
    <xf numFmtId="0" fontId="0" fillId="0" borderId="0" xfId="0" applyAlignment="1">
      <alignment wrapText="1"/>
    </xf>
    <xf numFmtId="0" fontId="0" fillId="0" borderId="0" xfId="0" applyFont="1"/>
    <xf numFmtId="0" fontId="0" fillId="5" borderId="15" xfId="0" applyFill="1" applyBorder="1" applyAlignment="1">
      <alignment wrapText="1"/>
    </xf>
    <xf numFmtId="0" fontId="0" fillId="14" borderId="1" xfId="0" applyFont="1" applyFill="1" applyBorder="1"/>
    <xf numFmtId="0" fontId="0" fillId="14" borderId="1" xfId="0" applyFill="1" applyBorder="1" applyAlignment="1">
      <alignment wrapText="1"/>
    </xf>
    <xf numFmtId="0" fontId="0" fillId="14" borderId="1" xfId="0" applyFill="1" applyBorder="1"/>
    <xf numFmtId="165" fontId="0" fillId="14" borderId="1" xfId="0" applyNumberFormat="1" applyFill="1" applyBorder="1"/>
    <xf numFmtId="0" fontId="21" fillId="0" borderId="20" xfId="0" applyFont="1" applyBorder="1" applyAlignment="1">
      <alignment horizontal="right" vertical="center" readingOrder="2"/>
    </xf>
    <xf numFmtId="0" fontId="22" fillId="14" borderId="15" xfId="0" applyFont="1" applyFill="1" applyBorder="1" applyAlignment="1">
      <alignment wrapText="1"/>
    </xf>
    <xf numFmtId="165" fontId="22" fillId="14" borderId="1" xfId="0" applyNumberFormat="1" applyFont="1" applyFill="1" applyBorder="1" applyAlignment="1">
      <alignment wrapText="1"/>
    </xf>
    <xf numFmtId="0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/>
    <xf numFmtId="165" fontId="22" fillId="4" borderId="1" xfId="0" applyNumberFormat="1" applyFont="1" applyFill="1" applyBorder="1"/>
    <xf numFmtId="165" fontId="22" fillId="4" borderId="1" xfId="0" applyNumberFormat="1" applyFont="1" applyFill="1" applyBorder="1" applyAlignment="1">
      <alignment wrapText="1"/>
    </xf>
    <xf numFmtId="165" fontId="0" fillId="0" borderId="0" xfId="0" applyNumberFormat="1"/>
    <xf numFmtId="0" fontId="0" fillId="0" borderId="0" xfId="0" applyNumberFormat="1" applyAlignment="1">
      <alignment wrapText="1"/>
    </xf>
    <xf numFmtId="0" fontId="14" fillId="0" borderId="0" xfId="0" applyFont="1" applyAlignment="1">
      <alignment horizontal="right" vertical="center" readingOrder="2"/>
    </xf>
    <xf numFmtId="0" fontId="23" fillId="0" borderId="1" xfId="0" applyFont="1" applyBorder="1"/>
    <xf numFmtId="0" fontId="23" fillId="0" borderId="15" xfId="0" applyFont="1" applyFill="1" applyBorder="1"/>
    <xf numFmtId="165" fontId="23" fillId="0" borderId="18" xfId="0" applyNumberFormat="1" applyFont="1" applyBorder="1"/>
    <xf numFmtId="0" fontId="24" fillId="0" borderId="0" xfId="0" applyFont="1"/>
    <xf numFmtId="0" fontId="23" fillId="0" borderId="1" xfId="0" applyFont="1" applyBorder="1" applyAlignment="1">
      <alignment wrapText="1"/>
    </xf>
    <xf numFmtId="0" fontId="23" fillId="0" borderId="1" xfId="0" applyFont="1" applyBorder="1"/>
    <xf numFmtId="0" fontId="23" fillId="0" borderId="1" xfId="0" applyFont="1" applyFill="1" applyBorder="1"/>
    <xf numFmtId="165" fontId="25" fillId="4" borderId="1" xfId="0" applyNumberFormat="1" applyFont="1" applyFill="1" applyBorder="1" applyAlignment="1">
      <alignment wrapText="1"/>
    </xf>
    <xf numFmtId="165" fontId="23" fillId="0" borderId="1" xfId="0" applyNumberFormat="1" applyFont="1" applyFill="1" applyBorder="1"/>
    <xf numFmtId="165" fontId="23" fillId="0" borderId="1" xfId="0" applyNumberFormat="1" applyFont="1" applyBorder="1" applyAlignment="1"/>
    <xf numFmtId="165" fontId="23" fillId="0" borderId="1" xfId="0" applyNumberFormat="1" applyFont="1" applyBorder="1"/>
    <xf numFmtId="0" fontId="23" fillId="0" borderId="0" xfId="0" applyFont="1"/>
    <xf numFmtId="0" fontId="23" fillId="0" borderId="15" xfId="0" applyFont="1" applyFill="1" applyBorder="1" applyAlignment="1">
      <alignment wrapText="1"/>
    </xf>
    <xf numFmtId="43" fontId="0" fillId="0" borderId="0" xfId="1" applyFont="1"/>
    <xf numFmtId="0" fontId="26" fillId="0" borderId="0" xfId="2" applyFont="1" applyAlignment="1">
      <alignment vertical="top"/>
    </xf>
    <xf numFmtId="4" fontId="26" fillId="0" borderId="0" xfId="2" applyNumberFormat="1" applyFont="1" applyAlignment="1">
      <alignment horizontal="right" vertical="top"/>
    </xf>
    <xf numFmtId="0" fontId="1" fillId="5" borderId="0" xfId="2" applyFill="1" applyAlignment="1">
      <alignment vertical="top"/>
    </xf>
    <xf numFmtId="4" fontId="1" fillId="5" borderId="0" xfId="2" applyNumberFormat="1" applyFill="1" applyAlignment="1">
      <alignment horizontal="right" vertical="top"/>
    </xf>
    <xf numFmtId="0" fontId="0" fillId="5" borderId="0" xfId="0" applyFill="1"/>
    <xf numFmtId="4" fontId="26" fillId="0" borderId="0" xfId="2" applyNumberFormat="1" applyFont="1" applyFill="1" applyAlignment="1">
      <alignment horizontal="right" vertical="top"/>
    </xf>
    <xf numFmtId="0" fontId="26" fillId="12" borderId="0" xfId="2" applyFont="1" applyFill="1" applyAlignment="1">
      <alignment vertical="top"/>
    </xf>
    <xf numFmtId="4" fontId="26" fillId="12" borderId="0" xfId="2" applyNumberFormat="1" applyFont="1" applyFill="1" applyAlignment="1">
      <alignment horizontal="right" vertical="top"/>
    </xf>
    <xf numFmtId="0" fontId="23" fillId="12" borderId="0" xfId="0" applyFont="1" applyFill="1"/>
  </cellXfs>
  <cellStyles count="4">
    <cellStyle name="Comma" xfId="1" builtinId="3"/>
    <cellStyle name="Currency 2" xfId="3" xr:uid="{00000000-0005-0000-0000-000007000000}"/>
    <cellStyle name="Normal" xfId="0" builtinId="0"/>
    <cellStyle name="Normal 2" xfId="2" xr:uid="{00000000-0005-0000-0000-000006000000}"/>
  </cellStyles>
  <dxfs count="5"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3" displayName="Table133" ref="A7:D18" totalsRowShown="0" headerRowDxfId="4">
  <autoFilter ref="A7:D18" xr:uid="{00000000-0009-0000-0100-000002000000}"/>
  <sortState xmlns:xlrd2="http://schemas.microsoft.com/office/spreadsheetml/2017/richdata2" ref="A8:D18">
    <sortCondition ref="D7:D18"/>
  </sortState>
  <tableColumns count="4">
    <tableColumn id="1" xr3:uid="{00000000-0010-0000-0000-000001000000}" name="מס" dataDxfId="3"/>
    <tableColumn id="2" xr3:uid="{00000000-0010-0000-0000-000002000000}" name="ספק" dataDxfId="2"/>
    <tableColumn id="3" xr3:uid="{00000000-0010-0000-0000-000003000000}" name="נושא ההתקשרות" dataDxfId="1"/>
    <tableColumn id="4" xr3:uid="{00000000-0010-0000-0000-000004000000}" name="סכום ההתקשרות (סכום ההתקשרות ולא סכום המזומן)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864"/>
  <sheetViews>
    <sheetView rightToLeft="1" workbookViewId="0">
      <pane ySplit="1" topLeftCell="A388" activePane="bottomLeft" state="frozen"/>
      <selection pane="bottomLeft" activeCell="F866" sqref="F866"/>
    </sheetView>
  </sheetViews>
  <sheetFormatPr defaultRowHeight="14.25" x14ac:dyDescent="0.2"/>
  <cols>
    <col min="1" max="2" width="16.625" bestFit="1" customWidth="1"/>
    <col min="3" max="3" width="20.375" bestFit="1" customWidth="1"/>
    <col min="5" max="5" width="48.625" bestFit="1" customWidth="1"/>
    <col min="6" max="6" width="13.375" bestFit="1" customWidth="1"/>
    <col min="7" max="7" width="13.875" customWidth="1"/>
  </cols>
  <sheetData>
    <row r="1" spans="1:7" ht="25.5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8" t="s">
        <v>5</v>
      </c>
      <c r="G1" s="14" t="s">
        <v>6</v>
      </c>
    </row>
    <row r="2" spans="1:7" hidden="1" x14ac:dyDescent="0.2">
      <c r="A2" s="13" t="s">
        <v>7</v>
      </c>
      <c r="B2" s="13" t="s">
        <v>8</v>
      </c>
      <c r="C2" s="13" t="s">
        <v>9</v>
      </c>
      <c r="D2" s="13" t="s">
        <v>10</v>
      </c>
      <c r="E2" s="13" t="s">
        <v>11</v>
      </c>
      <c r="F2" s="15">
        <v>-12577.5</v>
      </c>
      <c r="G2" s="13" t="s">
        <v>12</v>
      </c>
    </row>
    <row r="3" spans="1:7" hidden="1" x14ac:dyDescent="0.2">
      <c r="A3" s="13" t="s">
        <v>7</v>
      </c>
      <c r="B3" s="13" t="s">
        <v>8</v>
      </c>
      <c r="C3" s="13" t="s">
        <v>13</v>
      </c>
      <c r="D3" s="13" t="s">
        <v>10</v>
      </c>
      <c r="E3" s="13" t="s">
        <v>14</v>
      </c>
      <c r="F3" s="16">
        <v>-12899.25</v>
      </c>
      <c r="G3" s="13" t="s">
        <v>12</v>
      </c>
    </row>
    <row r="4" spans="1:7" hidden="1" x14ac:dyDescent="0.2">
      <c r="A4" s="13" t="s">
        <v>7</v>
      </c>
      <c r="B4" s="13" t="s">
        <v>8</v>
      </c>
      <c r="C4" s="13" t="s">
        <v>15</v>
      </c>
      <c r="D4" s="13" t="s">
        <v>10</v>
      </c>
      <c r="E4" s="13" t="s">
        <v>16</v>
      </c>
      <c r="F4" s="17">
        <v>-10647</v>
      </c>
      <c r="G4" s="13" t="s">
        <v>12</v>
      </c>
    </row>
    <row r="5" spans="1:7" hidden="1" x14ac:dyDescent="0.2">
      <c r="A5" s="13" t="s">
        <v>7</v>
      </c>
      <c r="B5" s="13" t="s">
        <v>8</v>
      </c>
      <c r="C5" s="13" t="s">
        <v>17</v>
      </c>
      <c r="D5" s="13" t="s">
        <v>10</v>
      </c>
      <c r="E5" s="13" t="s">
        <v>18</v>
      </c>
      <c r="F5" s="17">
        <v>-13689</v>
      </c>
      <c r="G5" s="13" t="s">
        <v>12</v>
      </c>
    </row>
    <row r="6" spans="1:7" hidden="1" x14ac:dyDescent="0.2">
      <c r="A6" s="19" t="s">
        <v>20</v>
      </c>
      <c r="B6" s="19" t="s">
        <v>8</v>
      </c>
      <c r="C6" s="19" t="s">
        <v>21</v>
      </c>
      <c r="D6" s="19" t="s">
        <v>22</v>
      </c>
      <c r="E6" s="19" t="s">
        <v>23</v>
      </c>
      <c r="F6" s="21">
        <v>-103693.55</v>
      </c>
      <c r="G6" s="19" t="s">
        <v>12</v>
      </c>
    </row>
    <row r="7" spans="1:7" hidden="1" x14ac:dyDescent="0.2">
      <c r="A7" s="19" t="s">
        <v>20</v>
      </c>
      <c r="B7" s="19" t="s">
        <v>8</v>
      </c>
      <c r="C7" s="19" t="s">
        <v>24</v>
      </c>
      <c r="D7" s="19" t="s">
        <v>22</v>
      </c>
      <c r="E7" s="19" t="s">
        <v>25</v>
      </c>
      <c r="F7" s="21">
        <v>-56419.74</v>
      </c>
      <c r="G7" s="19" t="s">
        <v>12</v>
      </c>
    </row>
    <row r="8" spans="1:7" hidden="1" x14ac:dyDescent="0.2">
      <c r="A8" s="19" t="s">
        <v>20</v>
      </c>
      <c r="B8" s="19" t="s">
        <v>8</v>
      </c>
      <c r="C8" s="19" t="s">
        <v>26</v>
      </c>
      <c r="D8" s="19" t="s">
        <v>22</v>
      </c>
      <c r="E8" s="19" t="s">
        <v>27</v>
      </c>
      <c r="F8" s="21">
        <v>7475.64</v>
      </c>
      <c r="G8" s="19" t="s">
        <v>28</v>
      </c>
    </row>
    <row r="9" spans="1:7" hidden="1" x14ac:dyDescent="0.2">
      <c r="A9" s="19" t="s">
        <v>20</v>
      </c>
      <c r="B9" s="19" t="s">
        <v>8</v>
      </c>
      <c r="C9" s="19" t="s">
        <v>26</v>
      </c>
      <c r="D9" s="19" t="s">
        <v>29</v>
      </c>
      <c r="E9" s="19" t="s">
        <v>30</v>
      </c>
      <c r="F9" s="21">
        <v>2429.15</v>
      </c>
      <c r="G9" s="19" t="s">
        <v>28</v>
      </c>
    </row>
    <row r="10" spans="1:7" hidden="1" x14ac:dyDescent="0.2">
      <c r="A10" s="19" t="s">
        <v>20</v>
      </c>
      <c r="B10" s="19" t="s">
        <v>8</v>
      </c>
      <c r="C10" s="19" t="s">
        <v>26</v>
      </c>
      <c r="D10" s="19" t="s">
        <v>31</v>
      </c>
      <c r="E10" s="19" t="s">
        <v>32</v>
      </c>
      <c r="F10" s="21">
        <v>-111428.99</v>
      </c>
      <c r="G10" s="19" t="s">
        <v>12</v>
      </c>
    </row>
    <row r="11" spans="1:7" hidden="1" x14ac:dyDescent="0.2">
      <c r="A11" s="19" t="s">
        <v>20</v>
      </c>
      <c r="B11" s="19" t="s">
        <v>8</v>
      </c>
      <c r="C11" s="19" t="s">
        <v>26</v>
      </c>
      <c r="D11" s="19" t="s">
        <v>33</v>
      </c>
      <c r="E11" s="19" t="s">
        <v>30</v>
      </c>
      <c r="F11" s="22">
        <v>-9828</v>
      </c>
      <c r="G11" s="19" t="s">
        <v>12</v>
      </c>
    </row>
    <row r="12" spans="1:7" hidden="1" x14ac:dyDescent="0.2">
      <c r="A12" s="19" t="s">
        <v>20</v>
      </c>
      <c r="B12" s="19" t="s">
        <v>8</v>
      </c>
      <c r="C12" s="19" t="s">
        <v>34</v>
      </c>
      <c r="D12" s="19" t="s">
        <v>22</v>
      </c>
      <c r="E12" s="19" t="s">
        <v>35</v>
      </c>
      <c r="F12" s="20">
        <v>-59389.2</v>
      </c>
      <c r="G12" s="19" t="s">
        <v>12</v>
      </c>
    </row>
    <row r="13" spans="1:7" hidden="1" x14ac:dyDescent="0.2">
      <c r="A13" s="19" t="s">
        <v>20</v>
      </c>
      <c r="B13" s="19" t="s">
        <v>8</v>
      </c>
      <c r="C13" s="19" t="s">
        <v>36</v>
      </c>
      <c r="D13" s="19" t="s">
        <v>22</v>
      </c>
      <c r="E13" s="19" t="s">
        <v>37</v>
      </c>
      <c r="F13" s="21">
        <v>-54044.17</v>
      </c>
      <c r="G13" s="19" t="s">
        <v>12</v>
      </c>
    </row>
    <row r="14" spans="1:7" hidden="1" x14ac:dyDescent="0.2">
      <c r="A14" s="19" t="s">
        <v>20</v>
      </c>
      <c r="B14" s="19" t="s">
        <v>8</v>
      </c>
      <c r="C14" s="19" t="s">
        <v>38</v>
      </c>
      <c r="D14" s="19" t="s">
        <v>22</v>
      </c>
      <c r="E14" s="19" t="s">
        <v>39</v>
      </c>
      <c r="F14" s="20">
        <v>-152333.29999999999</v>
      </c>
      <c r="G14" s="19" t="s">
        <v>12</v>
      </c>
    </row>
    <row r="15" spans="1:7" hidden="1" x14ac:dyDescent="0.2">
      <c r="A15" s="19" t="s">
        <v>20</v>
      </c>
      <c r="B15" s="19" t="s">
        <v>8</v>
      </c>
      <c r="C15" s="19" t="s">
        <v>40</v>
      </c>
      <c r="D15" s="19" t="s">
        <v>22</v>
      </c>
      <c r="E15" s="19" t="s">
        <v>41</v>
      </c>
      <c r="F15" s="20">
        <v>-59389.2</v>
      </c>
      <c r="G15" s="19" t="s">
        <v>12</v>
      </c>
    </row>
    <row r="16" spans="1:7" hidden="1" x14ac:dyDescent="0.2">
      <c r="A16" s="19" t="s">
        <v>20</v>
      </c>
      <c r="B16" s="19" t="s">
        <v>8</v>
      </c>
      <c r="C16" s="19" t="s">
        <v>42</v>
      </c>
      <c r="D16" s="19" t="s">
        <v>22</v>
      </c>
      <c r="E16" s="19" t="s">
        <v>43</v>
      </c>
      <c r="F16" s="21">
        <v>-53450.28</v>
      </c>
      <c r="G16" s="19" t="s">
        <v>12</v>
      </c>
    </row>
    <row r="17" spans="1:7" hidden="1" x14ac:dyDescent="0.2">
      <c r="A17" s="19" t="s">
        <v>20</v>
      </c>
      <c r="B17" s="19" t="s">
        <v>8</v>
      </c>
      <c r="C17" s="19" t="s">
        <v>44</v>
      </c>
      <c r="D17" s="19" t="s">
        <v>22</v>
      </c>
      <c r="E17" s="19" t="s">
        <v>45</v>
      </c>
      <c r="F17" s="21">
        <v>-40087.71</v>
      </c>
      <c r="G17" s="19" t="s">
        <v>12</v>
      </c>
    </row>
    <row r="18" spans="1:7" hidden="1" x14ac:dyDescent="0.2">
      <c r="A18" s="19" t="s">
        <v>20</v>
      </c>
      <c r="B18" s="19" t="s">
        <v>8</v>
      </c>
      <c r="C18" s="19" t="s">
        <v>44</v>
      </c>
      <c r="D18" s="19" t="s">
        <v>29</v>
      </c>
      <c r="E18" s="19" t="s">
        <v>30</v>
      </c>
      <c r="F18" s="22">
        <v>-4914</v>
      </c>
      <c r="G18" s="19" t="s">
        <v>12</v>
      </c>
    </row>
    <row r="19" spans="1:7" hidden="1" x14ac:dyDescent="0.2">
      <c r="A19" s="19" t="s">
        <v>20</v>
      </c>
      <c r="B19" s="19" t="s">
        <v>8</v>
      </c>
      <c r="C19" s="19" t="s">
        <v>46</v>
      </c>
      <c r="D19" s="19" t="s">
        <v>22</v>
      </c>
      <c r="E19" s="19" t="s">
        <v>47</v>
      </c>
      <c r="F19" s="21">
        <v>-66812.850000000006</v>
      </c>
      <c r="G19" s="19" t="s">
        <v>12</v>
      </c>
    </row>
    <row r="20" spans="1:7" hidden="1" x14ac:dyDescent="0.2">
      <c r="A20" s="19" t="s">
        <v>20</v>
      </c>
      <c r="B20" s="19" t="s">
        <v>8</v>
      </c>
      <c r="C20" s="19" t="s">
        <v>48</v>
      </c>
      <c r="D20" s="19" t="s">
        <v>22</v>
      </c>
      <c r="E20" s="19" t="s">
        <v>49</v>
      </c>
      <c r="F20" s="21">
        <v>-101555.53</v>
      </c>
      <c r="G20" s="19" t="s">
        <v>12</v>
      </c>
    </row>
    <row r="21" spans="1:7" hidden="1" x14ac:dyDescent="0.2">
      <c r="A21" s="19" t="s">
        <v>20</v>
      </c>
      <c r="B21" s="19" t="s">
        <v>8</v>
      </c>
      <c r="C21" s="19" t="s">
        <v>48</v>
      </c>
      <c r="D21" s="19" t="s">
        <v>29</v>
      </c>
      <c r="E21" s="19" t="s">
        <v>30</v>
      </c>
      <c r="F21" s="22">
        <v>-6552</v>
      </c>
      <c r="G21" s="19" t="s">
        <v>12</v>
      </c>
    </row>
    <row r="22" spans="1:7" hidden="1" x14ac:dyDescent="0.2">
      <c r="A22" s="19" t="s">
        <v>20</v>
      </c>
      <c r="B22" s="19" t="s">
        <v>8</v>
      </c>
      <c r="C22" s="19" t="s">
        <v>50</v>
      </c>
      <c r="D22" s="19" t="s">
        <v>31</v>
      </c>
      <c r="E22" s="19" t="s">
        <v>51</v>
      </c>
      <c r="F22" s="21">
        <v>-80175.42</v>
      </c>
      <c r="G22" s="19" t="s">
        <v>12</v>
      </c>
    </row>
    <row r="23" spans="1:7" hidden="1" x14ac:dyDescent="0.2">
      <c r="A23" s="19" t="s">
        <v>20</v>
      </c>
      <c r="B23" s="19" t="s">
        <v>8</v>
      </c>
      <c r="C23" s="19" t="s">
        <v>50</v>
      </c>
      <c r="D23" s="19" t="s">
        <v>52</v>
      </c>
      <c r="E23" s="19" t="s">
        <v>51</v>
      </c>
      <c r="F23" s="21">
        <v>-80175.42</v>
      </c>
      <c r="G23" s="19" t="s">
        <v>12</v>
      </c>
    </row>
    <row r="24" spans="1:7" hidden="1" x14ac:dyDescent="0.2">
      <c r="A24" s="19" t="s">
        <v>20</v>
      </c>
      <c r="B24" s="19" t="s">
        <v>8</v>
      </c>
      <c r="C24" s="19" t="s">
        <v>50</v>
      </c>
      <c r="D24" s="19" t="s">
        <v>53</v>
      </c>
      <c r="E24" s="19" t="s">
        <v>30</v>
      </c>
      <c r="F24" s="22">
        <v>-14742</v>
      </c>
      <c r="G24" s="19" t="s">
        <v>12</v>
      </c>
    </row>
    <row r="25" spans="1:7" hidden="1" x14ac:dyDescent="0.2">
      <c r="A25" s="19" t="s">
        <v>20</v>
      </c>
      <c r="B25" s="19" t="s">
        <v>8</v>
      </c>
      <c r="C25" s="19" t="s">
        <v>54</v>
      </c>
      <c r="D25" s="19" t="s">
        <v>22</v>
      </c>
      <c r="E25" s="19" t="s">
        <v>55</v>
      </c>
      <c r="F25" s="20">
        <v>-100504.8</v>
      </c>
      <c r="G25" s="19" t="s">
        <v>12</v>
      </c>
    </row>
    <row r="26" spans="1:7" hidden="1" x14ac:dyDescent="0.2">
      <c r="A26" s="19" t="s">
        <v>20</v>
      </c>
      <c r="B26" s="19" t="s">
        <v>8</v>
      </c>
      <c r="C26" s="19" t="s">
        <v>54</v>
      </c>
      <c r="D26" s="19" t="s">
        <v>29</v>
      </c>
      <c r="E26" s="19" t="s">
        <v>30</v>
      </c>
      <c r="F26" s="22">
        <v>-7000</v>
      </c>
      <c r="G26" s="19" t="s">
        <v>12</v>
      </c>
    </row>
    <row r="27" spans="1:7" hidden="1" x14ac:dyDescent="0.2">
      <c r="A27" s="19" t="s">
        <v>20</v>
      </c>
      <c r="B27" s="19" t="s">
        <v>8</v>
      </c>
      <c r="C27" s="19" t="s">
        <v>56</v>
      </c>
      <c r="D27" s="19" t="s">
        <v>22</v>
      </c>
      <c r="E27" s="19" t="s">
        <v>57</v>
      </c>
      <c r="F27" s="21">
        <v>-53450.28</v>
      </c>
      <c r="G27" s="19" t="s">
        <v>12</v>
      </c>
    </row>
    <row r="28" spans="1:7" hidden="1" x14ac:dyDescent="0.2">
      <c r="A28" s="19" t="s">
        <v>20</v>
      </c>
      <c r="B28" s="19" t="s">
        <v>8</v>
      </c>
      <c r="C28" s="19" t="s">
        <v>56</v>
      </c>
      <c r="D28" s="19" t="s">
        <v>29</v>
      </c>
      <c r="E28" s="19" t="s">
        <v>30</v>
      </c>
      <c r="F28" s="22">
        <v>-3276</v>
      </c>
      <c r="G28" s="19" t="s">
        <v>12</v>
      </c>
    </row>
    <row r="29" spans="1:7" hidden="1" x14ac:dyDescent="0.2">
      <c r="A29" s="19" t="s">
        <v>20</v>
      </c>
      <c r="B29" s="19" t="s">
        <v>8</v>
      </c>
      <c r="C29" s="19" t="s">
        <v>58</v>
      </c>
      <c r="D29" s="19" t="s">
        <v>22</v>
      </c>
      <c r="E29" s="19" t="s">
        <v>59</v>
      </c>
      <c r="F29" s="22">
        <v>-48222</v>
      </c>
      <c r="G29" s="19" t="s">
        <v>12</v>
      </c>
    </row>
    <row r="30" spans="1:7" hidden="1" x14ac:dyDescent="0.2">
      <c r="A30" s="19" t="s">
        <v>20</v>
      </c>
      <c r="B30" s="19" t="s">
        <v>8</v>
      </c>
      <c r="C30" s="19" t="s">
        <v>58</v>
      </c>
      <c r="D30" s="19" t="s">
        <v>29</v>
      </c>
      <c r="E30" s="19" t="s">
        <v>30</v>
      </c>
      <c r="F30" s="22">
        <v>-4200</v>
      </c>
      <c r="G30" s="19" t="s">
        <v>12</v>
      </c>
    </row>
    <row r="31" spans="1:7" hidden="1" x14ac:dyDescent="0.2">
      <c r="A31" s="19" t="s">
        <v>20</v>
      </c>
      <c r="B31" s="19" t="s">
        <v>8</v>
      </c>
      <c r="C31" s="19" t="s">
        <v>60</v>
      </c>
      <c r="D31" s="19" t="s">
        <v>61</v>
      </c>
      <c r="E31" s="19" t="s">
        <v>62</v>
      </c>
      <c r="F31" s="21">
        <v>47000.02</v>
      </c>
      <c r="G31" s="19" t="s">
        <v>63</v>
      </c>
    </row>
    <row r="32" spans="1:7" hidden="1" x14ac:dyDescent="0.2">
      <c r="A32" s="19" t="s">
        <v>20</v>
      </c>
      <c r="B32" s="19" t="s">
        <v>8</v>
      </c>
      <c r="C32" s="19" t="s">
        <v>60</v>
      </c>
      <c r="D32" s="19" t="s">
        <v>10</v>
      </c>
      <c r="E32" s="19" t="s">
        <v>30</v>
      </c>
      <c r="F32" s="21">
        <v>3362.81</v>
      </c>
      <c r="G32" s="19" t="s">
        <v>63</v>
      </c>
    </row>
    <row r="33" spans="1:7" hidden="1" x14ac:dyDescent="0.2">
      <c r="A33" s="19" t="s">
        <v>20</v>
      </c>
      <c r="B33" s="19" t="s">
        <v>8</v>
      </c>
      <c r="C33" s="19" t="s">
        <v>64</v>
      </c>
      <c r="D33" s="19" t="s">
        <v>61</v>
      </c>
      <c r="E33" s="19" t="s">
        <v>65</v>
      </c>
      <c r="F33" s="21">
        <v>29704.9</v>
      </c>
      <c r="G33" s="19" t="s">
        <v>28</v>
      </c>
    </row>
    <row r="34" spans="1:7" hidden="1" x14ac:dyDescent="0.2">
      <c r="A34" s="19" t="s">
        <v>20</v>
      </c>
      <c r="B34" s="19" t="s">
        <v>8</v>
      </c>
      <c r="C34" s="19" t="s">
        <v>64</v>
      </c>
      <c r="D34" s="19" t="s">
        <v>10</v>
      </c>
      <c r="E34" s="19" t="s">
        <v>30</v>
      </c>
      <c r="F34" s="21">
        <v>8190</v>
      </c>
      <c r="G34" s="19" t="s">
        <v>28</v>
      </c>
    </row>
    <row r="35" spans="1:7" hidden="1" x14ac:dyDescent="0.2">
      <c r="A35" s="19" t="s">
        <v>20</v>
      </c>
      <c r="B35" s="19" t="s">
        <v>8</v>
      </c>
      <c r="C35" s="19" t="s">
        <v>66</v>
      </c>
      <c r="D35" s="19" t="s">
        <v>61</v>
      </c>
      <c r="E35" s="19" t="s">
        <v>67</v>
      </c>
      <c r="F35" s="21">
        <v>1043.33</v>
      </c>
      <c r="G35" s="19" t="s">
        <v>68</v>
      </c>
    </row>
    <row r="36" spans="1:7" hidden="1" x14ac:dyDescent="0.2">
      <c r="A36" s="19" t="s">
        <v>20</v>
      </c>
      <c r="B36" s="19" t="s">
        <v>8</v>
      </c>
      <c r="C36" s="19" t="s">
        <v>66</v>
      </c>
      <c r="D36" s="19" t="s">
        <v>10</v>
      </c>
      <c r="E36" s="19" t="s">
        <v>30</v>
      </c>
      <c r="F36" s="21">
        <v>1082.72</v>
      </c>
      <c r="G36" s="19" t="s">
        <v>28</v>
      </c>
    </row>
    <row r="37" spans="1:7" hidden="1" x14ac:dyDescent="0.2">
      <c r="A37" s="19" t="s">
        <v>20</v>
      </c>
      <c r="B37" s="19" t="s">
        <v>8</v>
      </c>
      <c r="C37" s="19" t="s">
        <v>69</v>
      </c>
      <c r="D37" s="19" t="s">
        <v>61</v>
      </c>
      <c r="E37" s="19" t="s">
        <v>70</v>
      </c>
      <c r="F37" s="21">
        <v>1051.24</v>
      </c>
      <c r="G37" s="19" t="s">
        <v>28</v>
      </c>
    </row>
    <row r="38" spans="1:7" hidden="1" x14ac:dyDescent="0.2">
      <c r="A38" s="19" t="s">
        <v>20</v>
      </c>
      <c r="B38" s="19" t="s">
        <v>8</v>
      </c>
      <c r="C38" s="19" t="s">
        <v>69</v>
      </c>
      <c r="D38" s="19" t="s">
        <v>10</v>
      </c>
      <c r="E38" s="19" t="s">
        <v>30</v>
      </c>
      <c r="F38" s="21">
        <v>1146.5999999999999</v>
      </c>
      <c r="G38" s="19" t="s">
        <v>28</v>
      </c>
    </row>
    <row r="39" spans="1:7" hidden="1" x14ac:dyDescent="0.2">
      <c r="A39" s="19" t="s">
        <v>20</v>
      </c>
      <c r="B39" s="19" t="s">
        <v>8</v>
      </c>
      <c r="C39" s="19" t="s">
        <v>71</v>
      </c>
      <c r="D39" s="19" t="s">
        <v>61</v>
      </c>
      <c r="E39" s="19" t="s">
        <v>72</v>
      </c>
      <c r="F39" s="21">
        <v>16764.8</v>
      </c>
      <c r="G39" s="19" t="s">
        <v>73</v>
      </c>
    </row>
    <row r="40" spans="1:7" hidden="1" x14ac:dyDescent="0.2">
      <c r="A40" s="19" t="s">
        <v>20</v>
      </c>
      <c r="B40" s="19" t="s">
        <v>8</v>
      </c>
      <c r="C40" s="19" t="s">
        <v>71</v>
      </c>
      <c r="D40" s="19" t="s">
        <v>10</v>
      </c>
      <c r="E40" s="19" t="s">
        <v>30</v>
      </c>
      <c r="F40" s="21">
        <v>2440.62</v>
      </c>
      <c r="G40" s="19" t="s">
        <v>63</v>
      </c>
    </row>
    <row r="41" spans="1:7" hidden="1" x14ac:dyDescent="0.2">
      <c r="A41" s="19" t="s">
        <v>20</v>
      </c>
      <c r="B41" s="19" t="s">
        <v>8</v>
      </c>
      <c r="C41" s="19" t="s">
        <v>74</v>
      </c>
      <c r="D41" s="19" t="s">
        <v>61</v>
      </c>
      <c r="E41" s="19" t="s">
        <v>75</v>
      </c>
      <c r="F41" s="21">
        <v>-160350.84</v>
      </c>
      <c r="G41" s="19" t="s">
        <v>12</v>
      </c>
    </row>
    <row r="42" spans="1:7" hidden="1" x14ac:dyDescent="0.2">
      <c r="A42" s="19" t="s">
        <v>20</v>
      </c>
      <c r="B42" s="19" t="s">
        <v>8</v>
      </c>
      <c r="C42" s="19" t="s">
        <v>74</v>
      </c>
      <c r="D42" s="19" t="s">
        <v>10</v>
      </c>
      <c r="E42" s="19" t="s">
        <v>30</v>
      </c>
      <c r="F42" s="22">
        <v>-6552</v>
      </c>
      <c r="G42" s="19" t="s">
        <v>12</v>
      </c>
    </row>
    <row r="43" spans="1:7" hidden="1" x14ac:dyDescent="0.2">
      <c r="A43" s="19" t="s">
        <v>20</v>
      </c>
      <c r="B43" s="19" t="s">
        <v>8</v>
      </c>
      <c r="C43" s="19" t="s">
        <v>76</v>
      </c>
      <c r="D43" s="19" t="s">
        <v>61</v>
      </c>
      <c r="E43" s="19" t="s">
        <v>77</v>
      </c>
      <c r="F43" s="20">
        <v>-152333.29999999999</v>
      </c>
      <c r="G43" s="19" t="s">
        <v>12</v>
      </c>
    </row>
    <row r="44" spans="1:7" hidden="1" x14ac:dyDescent="0.2">
      <c r="A44" s="19" t="s">
        <v>20</v>
      </c>
      <c r="B44" s="19" t="s">
        <v>8</v>
      </c>
      <c r="C44" s="19" t="s">
        <v>78</v>
      </c>
      <c r="D44" s="19" t="s">
        <v>61</v>
      </c>
      <c r="E44" s="19" t="s">
        <v>79</v>
      </c>
      <c r="F44" s="20">
        <v>-210594.1</v>
      </c>
      <c r="G44" s="19" t="s">
        <v>12</v>
      </c>
    </row>
    <row r="45" spans="1:7" hidden="1" x14ac:dyDescent="0.2">
      <c r="A45" s="19" t="s">
        <v>20</v>
      </c>
      <c r="B45" s="19" t="s">
        <v>8</v>
      </c>
      <c r="C45" s="19" t="s">
        <v>78</v>
      </c>
      <c r="D45" s="19" t="s">
        <v>10</v>
      </c>
      <c r="E45" s="19" t="s">
        <v>30</v>
      </c>
      <c r="F45" s="22">
        <v>-8190</v>
      </c>
      <c r="G45" s="19" t="s">
        <v>12</v>
      </c>
    </row>
    <row r="46" spans="1:7" hidden="1" x14ac:dyDescent="0.2">
      <c r="A46" s="19" t="s">
        <v>20</v>
      </c>
      <c r="B46" s="19" t="s">
        <v>8</v>
      </c>
      <c r="C46" s="19" t="s">
        <v>80</v>
      </c>
      <c r="D46" s="19" t="s">
        <v>61</v>
      </c>
      <c r="E46" s="19" t="s">
        <v>81</v>
      </c>
      <c r="F46" s="21">
        <v>-213801.12</v>
      </c>
      <c r="G46" s="19" t="s">
        <v>12</v>
      </c>
    </row>
    <row r="47" spans="1:7" hidden="1" x14ac:dyDescent="0.2">
      <c r="A47" s="19" t="s">
        <v>20</v>
      </c>
      <c r="B47" s="19" t="s">
        <v>8</v>
      </c>
      <c r="C47" s="19" t="s">
        <v>82</v>
      </c>
      <c r="D47" s="19" t="s">
        <v>61</v>
      </c>
      <c r="E47" s="19" t="s">
        <v>83</v>
      </c>
      <c r="F47" s="21">
        <v>-213587.32</v>
      </c>
      <c r="G47" s="19" t="s">
        <v>12</v>
      </c>
    </row>
    <row r="48" spans="1:7" hidden="1" x14ac:dyDescent="0.2">
      <c r="A48" s="19" t="s">
        <v>20</v>
      </c>
      <c r="B48" s="19" t="s">
        <v>8</v>
      </c>
      <c r="C48" s="19" t="s">
        <v>82</v>
      </c>
      <c r="D48" s="19" t="s">
        <v>10</v>
      </c>
      <c r="E48" s="19" t="s">
        <v>30</v>
      </c>
      <c r="F48" s="22">
        <v>-8190</v>
      </c>
      <c r="G48" s="19" t="s">
        <v>12</v>
      </c>
    </row>
    <row r="49" spans="1:7" hidden="1" x14ac:dyDescent="0.2">
      <c r="A49" s="19" t="s">
        <v>20</v>
      </c>
      <c r="B49" s="19" t="s">
        <v>8</v>
      </c>
      <c r="C49" s="19" t="s">
        <v>84</v>
      </c>
      <c r="D49" s="19" t="s">
        <v>61</v>
      </c>
      <c r="E49" s="19" t="s">
        <v>85</v>
      </c>
      <c r="F49" s="21">
        <v>-203111.07</v>
      </c>
      <c r="G49" s="19" t="s">
        <v>12</v>
      </c>
    </row>
    <row r="50" spans="1:7" hidden="1" x14ac:dyDescent="0.2">
      <c r="A50" s="19" t="s">
        <v>20</v>
      </c>
      <c r="B50" s="19" t="s">
        <v>8</v>
      </c>
      <c r="C50" s="19" t="s">
        <v>84</v>
      </c>
      <c r="D50" s="19" t="s">
        <v>10</v>
      </c>
      <c r="E50" s="19" t="s">
        <v>30</v>
      </c>
      <c r="F50" s="22">
        <v>-8190</v>
      </c>
      <c r="G50" s="19" t="s">
        <v>12</v>
      </c>
    </row>
    <row r="51" spans="1:7" hidden="1" x14ac:dyDescent="0.2">
      <c r="A51" s="19" t="s">
        <v>20</v>
      </c>
      <c r="B51" s="19" t="s">
        <v>8</v>
      </c>
      <c r="C51" s="19" t="s">
        <v>86</v>
      </c>
      <c r="D51" s="19" t="s">
        <v>61</v>
      </c>
      <c r="E51" s="19" t="s">
        <v>87</v>
      </c>
      <c r="F51" s="21">
        <v>-213801.12</v>
      </c>
      <c r="G51" s="19" t="s">
        <v>12</v>
      </c>
    </row>
    <row r="52" spans="1:7" hidden="1" x14ac:dyDescent="0.2">
      <c r="A52" s="19" t="s">
        <v>20</v>
      </c>
      <c r="B52" s="19" t="s">
        <v>8</v>
      </c>
      <c r="C52" s="19" t="s">
        <v>86</v>
      </c>
      <c r="D52" s="19" t="s">
        <v>10</v>
      </c>
      <c r="E52" s="19" t="s">
        <v>30</v>
      </c>
      <c r="F52" s="22">
        <v>-9828</v>
      </c>
      <c r="G52" s="19" t="s">
        <v>12</v>
      </c>
    </row>
    <row r="53" spans="1:7" hidden="1" x14ac:dyDescent="0.2">
      <c r="A53" s="19" t="s">
        <v>20</v>
      </c>
      <c r="B53" s="19" t="s">
        <v>8</v>
      </c>
      <c r="C53" s="19" t="s">
        <v>88</v>
      </c>
      <c r="D53" s="19" t="s">
        <v>61</v>
      </c>
      <c r="E53" s="19" t="s">
        <v>89</v>
      </c>
      <c r="F53" s="21">
        <v>-219740.04</v>
      </c>
      <c r="G53" s="19" t="s">
        <v>12</v>
      </c>
    </row>
    <row r="54" spans="1:7" hidden="1" x14ac:dyDescent="0.2">
      <c r="A54" s="19" t="s">
        <v>20</v>
      </c>
      <c r="B54" s="19" t="s">
        <v>8</v>
      </c>
      <c r="C54" s="19" t="s">
        <v>88</v>
      </c>
      <c r="D54" s="19" t="s">
        <v>10</v>
      </c>
      <c r="E54" s="19" t="s">
        <v>30</v>
      </c>
      <c r="F54" s="22">
        <v>-8190</v>
      </c>
      <c r="G54" s="19" t="s">
        <v>12</v>
      </c>
    </row>
    <row r="55" spans="1:7" hidden="1" x14ac:dyDescent="0.2">
      <c r="A55" s="19" t="s">
        <v>20</v>
      </c>
      <c r="B55" s="19" t="s">
        <v>8</v>
      </c>
      <c r="C55" s="19" t="s">
        <v>90</v>
      </c>
      <c r="D55" s="19" t="s">
        <v>61</v>
      </c>
      <c r="E55" s="19" t="s">
        <v>91</v>
      </c>
      <c r="F55" s="21">
        <v>-160350.84</v>
      </c>
      <c r="G55" s="19" t="s">
        <v>12</v>
      </c>
    </row>
    <row r="56" spans="1:7" hidden="1" x14ac:dyDescent="0.2">
      <c r="A56" s="19" t="s">
        <v>20</v>
      </c>
      <c r="B56" s="19" t="s">
        <v>8</v>
      </c>
      <c r="C56" s="19" t="s">
        <v>90</v>
      </c>
      <c r="D56" s="19" t="s">
        <v>10</v>
      </c>
      <c r="E56" s="19" t="s">
        <v>30</v>
      </c>
      <c r="F56" s="22">
        <v>-6552</v>
      </c>
      <c r="G56" s="19" t="s">
        <v>12</v>
      </c>
    </row>
    <row r="57" spans="1:7" hidden="1" x14ac:dyDescent="0.2">
      <c r="A57" s="19" t="s">
        <v>20</v>
      </c>
      <c r="B57" s="19" t="s">
        <v>8</v>
      </c>
      <c r="C57" s="19" t="s">
        <v>92</v>
      </c>
      <c r="D57" s="19" t="s">
        <v>61</v>
      </c>
      <c r="E57" s="19" t="s">
        <v>93</v>
      </c>
      <c r="F57" s="21">
        <v>-213801.12</v>
      </c>
      <c r="G57" s="19" t="s">
        <v>12</v>
      </c>
    </row>
    <row r="58" spans="1:7" hidden="1" x14ac:dyDescent="0.2">
      <c r="A58" s="19" t="s">
        <v>20</v>
      </c>
      <c r="B58" s="19" t="s">
        <v>8</v>
      </c>
      <c r="C58" s="19" t="s">
        <v>94</v>
      </c>
      <c r="D58" s="19" t="s">
        <v>61</v>
      </c>
      <c r="E58" s="19" t="s">
        <v>95</v>
      </c>
      <c r="F58" s="21">
        <v>-141731.38</v>
      </c>
      <c r="G58" s="19" t="s">
        <v>96</v>
      </c>
    </row>
    <row r="59" spans="1:7" hidden="1" x14ac:dyDescent="0.2">
      <c r="A59" s="19" t="s">
        <v>20</v>
      </c>
      <c r="B59" s="19" t="s">
        <v>8</v>
      </c>
      <c r="C59" s="19" t="s">
        <v>94</v>
      </c>
      <c r="D59" s="19" t="s">
        <v>10</v>
      </c>
      <c r="E59" s="19" t="s">
        <v>30</v>
      </c>
      <c r="F59" s="22">
        <v>-8190</v>
      </c>
      <c r="G59" s="19" t="s">
        <v>96</v>
      </c>
    </row>
    <row r="60" spans="1:7" hidden="1" x14ac:dyDescent="0.2">
      <c r="A60" s="19" t="s">
        <v>20</v>
      </c>
      <c r="B60" s="19" t="s">
        <v>8</v>
      </c>
      <c r="C60" s="19" t="s">
        <v>97</v>
      </c>
      <c r="D60" s="19" t="s">
        <v>61</v>
      </c>
      <c r="E60" s="19" t="s">
        <v>98</v>
      </c>
      <c r="F60" s="20">
        <v>-39163.699999999997</v>
      </c>
      <c r="G60" s="19" t="s">
        <v>12</v>
      </c>
    </row>
    <row r="61" spans="1:7" hidden="1" x14ac:dyDescent="0.2">
      <c r="A61" s="19" t="s">
        <v>20</v>
      </c>
      <c r="B61" s="19" t="s">
        <v>8</v>
      </c>
      <c r="C61" s="19" t="s">
        <v>99</v>
      </c>
      <c r="D61" s="19" t="s">
        <v>61</v>
      </c>
      <c r="E61" s="19" t="s">
        <v>100</v>
      </c>
      <c r="F61" s="21">
        <v>-97950.48</v>
      </c>
      <c r="G61" s="19" t="s">
        <v>96</v>
      </c>
    </row>
    <row r="62" spans="1:7" hidden="1" x14ac:dyDescent="0.2">
      <c r="A62" s="19" t="s">
        <v>20</v>
      </c>
      <c r="B62" s="19" t="s">
        <v>8</v>
      </c>
      <c r="C62" s="19" t="s">
        <v>99</v>
      </c>
      <c r="D62" s="19" t="s">
        <v>10</v>
      </c>
      <c r="E62" s="19" t="s">
        <v>30</v>
      </c>
      <c r="F62" s="22">
        <v>-3276</v>
      </c>
      <c r="G62" s="19" t="s">
        <v>96</v>
      </c>
    </row>
    <row r="63" spans="1:7" hidden="1" x14ac:dyDescent="0.2">
      <c r="A63" s="19" t="s">
        <v>20</v>
      </c>
      <c r="B63" s="19" t="s">
        <v>8</v>
      </c>
      <c r="C63" s="19" t="s">
        <v>101</v>
      </c>
      <c r="D63" s="19" t="s">
        <v>61</v>
      </c>
      <c r="E63" s="19" t="s">
        <v>102</v>
      </c>
      <c r="F63" s="20">
        <v>-82449.899999999994</v>
      </c>
      <c r="G63" s="19" t="s">
        <v>12</v>
      </c>
    </row>
    <row r="64" spans="1:7" hidden="1" x14ac:dyDescent="0.2">
      <c r="A64" s="19" t="s">
        <v>20</v>
      </c>
      <c r="B64" s="19" t="s">
        <v>8</v>
      </c>
      <c r="C64" s="19" t="s">
        <v>103</v>
      </c>
      <c r="D64" s="19" t="s">
        <v>61</v>
      </c>
      <c r="E64" s="19" t="s">
        <v>104</v>
      </c>
      <c r="F64" s="20">
        <v>-78327.399999999994</v>
      </c>
      <c r="G64" s="19" t="s">
        <v>12</v>
      </c>
    </row>
    <row r="65" spans="1:7" hidden="1" x14ac:dyDescent="0.2">
      <c r="A65" s="19" t="s">
        <v>20</v>
      </c>
      <c r="B65" s="19" t="s">
        <v>8</v>
      </c>
      <c r="C65" s="19" t="s">
        <v>105</v>
      </c>
      <c r="D65" s="19" t="s">
        <v>61</v>
      </c>
      <c r="E65" s="19" t="s">
        <v>106</v>
      </c>
      <c r="F65" s="21">
        <v>-133568.84</v>
      </c>
      <c r="G65" s="19" t="s">
        <v>12</v>
      </c>
    </row>
    <row r="66" spans="1:7" hidden="1" x14ac:dyDescent="0.2">
      <c r="A66" s="19" t="s">
        <v>20</v>
      </c>
      <c r="B66" s="19" t="s">
        <v>8</v>
      </c>
      <c r="C66" s="19" t="s">
        <v>105</v>
      </c>
      <c r="D66" s="19" t="s">
        <v>10</v>
      </c>
      <c r="E66" s="19" t="s">
        <v>30</v>
      </c>
      <c r="F66" s="22">
        <v>-8190</v>
      </c>
      <c r="G66" s="19" t="s">
        <v>12</v>
      </c>
    </row>
    <row r="67" spans="1:7" hidden="1" x14ac:dyDescent="0.2">
      <c r="A67" s="19" t="s">
        <v>20</v>
      </c>
      <c r="B67" s="19" t="s">
        <v>8</v>
      </c>
      <c r="C67" s="19" t="s">
        <v>107</v>
      </c>
      <c r="D67" s="19" t="s">
        <v>61</v>
      </c>
      <c r="E67" s="19" t="s">
        <v>108</v>
      </c>
      <c r="F67" s="21">
        <v>-78327.41</v>
      </c>
      <c r="G67" s="19" t="s">
        <v>12</v>
      </c>
    </row>
    <row r="68" spans="1:7" hidden="1" x14ac:dyDescent="0.2">
      <c r="A68" s="19" t="s">
        <v>20</v>
      </c>
      <c r="B68" s="19" t="s">
        <v>8</v>
      </c>
      <c r="C68" s="19" t="s">
        <v>109</v>
      </c>
      <c r="D68" s="19" t="s">
        <v>61</v>
      </c>
      <c r="E68" s="19" t="s">
        <v>110</v>
      </c>
      <c r="F68" s="21">
        <v>-91024.69</v>
      </c>
      <c r="G68" s="19" t="s">
        <v>12</v>
      </c>
    </row>
    <row r="69" spans="1:7" hidden="1" x14ac:dyDescent="0.2">
      <c r="A69" s="19" t="s">
        <v>20</v>
      </c>
      <c r="B69" s="19" t="s">
        <v>8</v>
      </c>
      <c r="C69" s="19" t="s">
        <v>111</v>
      </c>
      <c r="D69" s="19" t="s">
        <v>61</v>
      </c>
      <c r="E69" s="19" t="s">
        <v>65</v>
      </c>
      <c r="F69" s="22">
        <v>-82285</v>
      </c>
      <c r="G69" s="19" t="s">
        <v>12</v>
      </c>
    </row>
    <row r="70" spans="1:7" hidden="1" x14ac:dyDescent="0.2">
      <c r="A70" s="19" t="s">
        <v>112</v>
      </c>
      <c r="B70" s="19" t="s">
        <v>8</v>
      </c>
      <c r="C70" s="19" t="s">
        <v>113</v>
      </c>
      <c r="D70" s="19" t="s">
        <v>22</v>
      </c>
      <c r="E70" s="19" t="s">
        <v>114</v>
      </c>
      <c r="F70" s="22">
        <v>-68526</v>
      </c>
      <c r="G70" s="19" t="s">
        <v>12</v>
      </c>
    </row>
    <row r="71" spans="1:7" hidden="1" x14ac:dyDescent="0.2">
      <c r="A71" s="19" t="s">
        <v>112</v>
      </c>
      <c r="B71" s="19" t="s">
        <v>8</v>
      </c>
      <c r="C71" s="19" t="s">
        <v>115</v>
      </c>
      <c r="D71" s="19" t="s">
        <v>22</v>
      </c>
      <c r="E71" s="19" t="s">
        <v>116</v>
      </c>
      <c r="F71" s="21">
        <v>-80175.42</v>
      </c>
      <c r="G71" s="19" t="s">
        <v>12</v>
      </c>
    </row>
    <row r="72" spans="1:7" hidden="1" x14ac:dyDescent="0.2">
      <c r="A72" s="19" t="s">
        <v>112</v>
      </c>
      <c r="B72" s="19" t="s">
        <v>8</v>
      </c>
      <c r="C72" s="19" t="s">
        <v>115</v>
      </c>
      <c r="D72" s="19" t="s">
        <v>29</v>
      </c>
      <c r="E72" s="19" t="s">
        <v>30</v>
      </c>
      <c r="F72" s="22">
        <v>-4914</v>
      </c>
      <c r="G72" s="19" t="s">
        <v>12</v>
      </c>
    </row>
    <row r="73" spans="1:7" hidden="1" x14ac:dyDescent="0.2">
      <c r="A73" s="19" t="s">
        <v>112</v>
      </c>
      <c r="B73" s="19" t="s">
        <v>8</v>
      </c>
      <c r="C73" s="19" t="s">
        <v>117</v>
      </c>
      <c r="D73" s="19" t="s">
        <v>22</v>
      </c>
      <c r="E73" s="19" t="s">
        <v>118</v>
      </c>
      <c r="F73" s="21">
        <v>-93537.99</v>
      </c>
      <c r="G73" s="19" t="s">
        <v>12</v>
      </c>
    </row>
    <row r="74" spans="1:7" hidden="1" x14ac:dyDescent="0.2">
      <c r="A74" s="19" t="s">
        <v>112</v>
      </c>
      <c r="B74" s="19" t="s">
        <v>8</v>
      </c>
      <c r="C74" s="19" t="s">
        <v>119</v>
      </c>
      <c r="D74" s="19" t="s">
        <v>22</v>
      </c>
      <c r="E74" s="19" t="s">
        <v>120</v>
      </c>
      <c r="F74" s="21">
        <v>-87302.12</v>
      </c>
      <c r="G74" s="19" t="s">
        <v>12</v>
      </c>
    </row>
    <row r="75" spans="1:7" hidden="1" x14ac:dyDescent="0.2">
      <c r="A75" s="19" t="s">
        <v>112</v>
      </c>
      <c r="B75" s="19" t="s">
        <v>8</v>
      </c>
      <c r="C75" s="19" t="s">
        <v>121</v>
      </c>
      <c r="D75" s="19" t="s">
        <v>61</v>
      </c>
      <c r="E75" s="19" t="s">
        <v>122</v>
      </c>
      <c r="F75" s="21">
        <v>-213801.12</v>
      </c>
      <c r="G75" s="19" t="s">
        <v>12</v>
      </c>
    </row>
    <row r="76" spans="1:7" hidden="1" x14ac:dyDescent="0.2">
      <c r="A76" s="19" t="s">
        <v>112</v>
      </c>
      <c r="B76" s="19" t="s">
        <v>8</v>
      </c>
      <c r="C76" s="19" t="s">
        <v>123</v>
      </c>
      <c r="D76" s="19" t="s">
        <v>61</v>
      </c>
      <c r="E76" s="19" t="s">
        <v>124</v>
      </c>
      <c r="F76" s="21">
        <v>-59329.81</v>
      </c>
      <c r="G76" s="19" t="s">
        <v>12</v>
      </c>
    </row>
    <row r="77" spans="1:7" hidden="1" x14ac:dyDescent="0.2">
      <c r="A77" s="19" t="s">
        <v>112</v>
      </c>
      <c r="B77" s="19" t="s">
        <v>8</v>
      </c>
      <c r="C77" s="19" t="s">
        <v>123</v>
      </c>
      <c r="D77" s="19" t="s">
        <v>10</v>
      </c>
      <c r="E77" s="19" t="s">
        <v>30</v>
      </c>
      <c r="F77" s="22">
        <v>-3276</v>
      </c>
      <c r="G77" s="19" t="s">
        <v>12</v>
      </c>
    </row>
    <row r="78" spans="1:7" hidden="1" x14ac:dyDescent="0.2">
      <c r="A78" s="19" t="s">
        <v>112</v>
      </c>
      <c r="B78" s="19" t="s">
        <v>8</v>
      </c>
      <c r="C78" s="19" t="s">
        <v>125</v>
      </c>
      <c r="D78" s="19" t="s">
        <v>61</v>
      </c>
      <c r="E78" s="19" t="s">
        <v>126</v>
      </c>
      <c r="F78" s="21">
        <v>0.01</v>
      </c>
      <c r="G78" s="19" t="s">
        <v>127</v>
      </c>
    </row>
    <row r="79" spans="1:7" hidden="1" x14ac:dyDescent="0.2">
      <c r="A79" s="19" t="s">
        <v>112</v>
      </c>
      <c r="B79" s="19" t="s">
        <v>8</v>
      </c>
      <c r="C79" s="19" t="s">
        <v>128</v>
      </c>
      <c r="D79" s="19" t="s">
        <v>61</v>
      </c>
      <c r="E79" s="19" t="s">
        <v>129</v>
      </c>
      <c r="F79" s="21">
        <v>-109276.13</v>
      </c>
      <c r="G79" s="19" t="s">
        <v>12</v>
      </c>
    </row>
    <row r="80" spans="1:7" hidden="1" x14ac:dyDescent="0.2">
      <c r="A80" s="19" t="s">
        <v>112</v>
      </c>
      <c r="B80" s="19" t="s">
        <v>8</v>
      </c>
      <c r="C80" s="19" t="s">
        <v>130</v>
      </c>
      <c r="D80" s="19" t="s">
        <v>61</v>
      </c>
      <c r="E80" s="19" t="s">
        <v>131</v>
      </c>
      <c r="F80" s="21">
        <v>-209525.09</v>
      </c>
      <c r="G80" s="19" t="s">
        <v>12</v>
      </c>
    </row>
    <row r="81" spans="1:7" hidden="1" x14ac:dyDescent="0.2">
      <c r="A81" s="19" t="s">
        <v>112</v>
      </c>
      <c r="B81" s="19" t="s">
        <v>8</v>
      </c>
      <c r="C81" s="19" t="s">
        <v>130</v>
      </c>
      <c r="D81" s="19" t="s">
        <v>10</v>
      </c>
      <c r="E81" s="19" t="s">
        <v>30</v>
      </c>
      <c r="F81" s="22">
        <v>-6552</v>
      </c>
      <c r="G81" s="19" t="s">
        <v>12</v>
      </c>
    </row>
    <row r="82" spans="1:7" hidden="1" x14ac:dyDescent="0.2">
      <c r="A82" s="19" t="s">
        <v>112</v>
      </c>
      <c r="B82" s="19" t="s">
        <v>8</v>
      </c>
      <c r="C82" s="19" t="s">
        <v>132</v>
      </c>
      <c r="D82" s="19" t="s">
        <v>61</v>
      </c>
      <c r="E82" s="19" t="s">
        <v>133</v>
      </c>
      <c r="F82" s="21">
        <v>-76953.240000000005</v>
      </c>
      <c r="G82" s="19" t="s">
        <v>12</v>
      </c>
    </row>
    <row r="83" spans="1:7" hidden="1" x14ac:dyDescent="0.2">
      <c r="A83" s="19" t="s">
        <v>112</v>
      </c>
      <c r="B83" s="19" t="s">
        <v>8</v>
      </c>
      <c r="C83" s="19" t="s">
        <v>134</v>
      </c>
      <c r="D83" s="19" t="s">
        <v>61</v>
      </c>
      <c r="E83" s="19" t="s">
        <v>135</v>
      </c>
      <c r="F83" s="21">
        <v>-146925.72</v>
      </c>
      <c r="G83" s="19" t="s">
        <v>12</v>
      </c>
    </row>
    <row r="84" spans="1:7" hidden="1" x14ac:dyDescent="0.2">
      <c r="A84" s="19" t="s">
        <v>112</v>
      </c>
      <c r="B84" s="19" t="s">
        <v>8</v>
      </c>
      <c r="C84" s="19" t="s">
        <v>136</v>
      </c>
      <c r="D84" s="19" t="s">
        <v>61</v>
      </c>
      <c r="E84" s="19" t="s">
        <v>137</v>
      </c>
      <c r="F84" s="21">
        <v>-57233.98</v>
      </c>
      <c r="G84" s="19" t="s">
        <v>12</v>
      </c>
    </row>
    <row r="85" spans="1:7" hidden="1" x14ac:dyDescent="0.2">
      <c r="A85" s="19" t="s">
        <v>112</v>
      </c>
      <c r="B85" s="19" t="s">
        <v>8</v>
      </c>
      <c r="C85" s="19" t="s">
        <v>138</v>
      </c>
      <c r="D85" s="19" t="s">
        <v>61</v>
      </c>
      <c r="E85" s="19" t="s">
        <v>139</v>
      </c>
      <c r="F85" s="20">
        <v>-79976.399999999994</v>
      </c>
      <c r="G85" s="19" t="s">
        <v>12</v>
      </c>
    </row>
    <row r="86" spans="1:7" hidden="1" x14ac:dyDescent="0.2">
      <c r="A86" s="19" t="s">
        <v>112</v>
      </c>
      <c r="B86" s="19" t="s">
        <v>8</v>
      </c>
      <c r="C86" s="19" t="s">
        <v>138</v>
      </c>
      <c r="D86" s="19" t="s">
        <v>10</v>
      </c>
      <c r="E86" s="19" t="s">
        <v>30</v>
      </c>
      <c r="F86" s="22">
        <v>-3276</v>
      </c>
      <c r="G86" s="19" t="s">
        <v>12</v>
      </c>
    </row>
    <row r="87" spans="1:7" hidden="1" x14ac:dyDescent="0.2">
      <c r="A87" s="19" t="s">
        <v>112</v>
      </c>
      <c r="B87" s="19" t="s">
        <v>8</v>
      </c>
      <c r="C87" s="19" t="s">
        <v>140</v>
      </c>
      <c r="D87" s="19" t="s">
        <v>61</v>
      </c>
      <c r="E87" s="19" t="s">
        <v>62</v>
      </c>
      <c r="F87" s="21">
        <v>-140989.32999999999</v>
      </c>
      <c r="G87" s="19" t="s">
        <v>12</v>
      </c>
    </row>
    <row r="88" spans="1:7" hidden="1" x14ac:dyDescent="0.2">
      <c r="A88" s="19" t="s">
        <v>112</v>
      </c>
      <c r="B88" s="19" t="s">
        <v>8</v>
      </c>
      <c r="C88" s="19" t="s">
        <v>140</v>
      </c>
      <c r="D88" s="19" t="s">
        <v>10</v>
      </c>
      <c r="E88" s="19" t="s">
        <v>30</v>
      </c>
      <c r="F88" s="22">
        <v>-8190</v>
      </c>
      <c r="G88" s="19" t="s">
        <v>12</v>
      </c>
    </row>
    <row r="89" spans="1:7" hidden="1" x14ac:dyDescent="0.2">
      <c r="A89" s="19" t="s">
        <v>112</v>
      </c>
      <c r="B89" s="19" t="s">
        <v>8</v>
      </c>
      <c r="C89" s="19" t="s">
        <v>141</v>
      </c>
      <c r="D89" s="19" t="s">
        <v>61</v>
      </c>
      <c r="E89" s="19" t="s">
        <v>142</v>
      </c>
      <c r="F89" s="20">
        <v>-109933.2</v>
      </c>
      <c r="G89" s="19" t="s">
        <v>12</v>
      </c>
    </row>
    <row r="90" spans="1:7" hidden="1" x14ac:dyDescent="0.2">
      <c r="A90" s="19" t="s">
        <v>143</v>
      </c>
      <c r="B90" s="19" t="s">
        <v>8</v>
      </c>
      <c r="C90" s="19" t="s">
        <v>144</v>
      </c>
      <c r="D90" s="19" t="s">
        <v>61</v>
      </c>
      <c r="E90" s="19" t="s">
        <v>145</v>
      </c>
      <c r="F90" s="21">
        <v>-130545.68</v>
      </c>
      <c r="G90" s="19" t="s">
        <v>12</v>
      </c>
    </row>
    <row r="91" spans="1:7" hidden="1" x14ac:dyDescent="0.2">
      <c r="A91" s="19" t="s">
        <v>143</v>
      </c>
      <c r="B91" s="19" t="s">
        <v>8</v>
      </c>
      <c r="C91" s="19" t="s">
        <v>144</v>
      </c>
      <c r="D91" s="19" t="s">
        <v>10</v>
      </c>
      <c r="E91" s="19" t="s">
        <v>30</v>
      </c>
      <c r="F91" s="22">
        <v>-9828</v>
      </c>
      <c r="G91" s="19" t="s">
        <v>12</v>
      </c>
    </row>
    <row r="92" spans="1:7" hidden="1" x14ac:dyDescent="0.2">
      <c r="A92" s="19" t="s">
        <v>146</v>
      </c>
      <c r="B92" s="19" t="s">
        <v>8</v>
      </c>
      <c r="C92" s="19" t="s">
        <v>147</v>
      </c>
      <c r="D92" s="19" t="s">
        <v>61</v>
      </c>
      <c r="E92" s="19" t="s">
        <v>148</v>
      </c>
      <c r="F92" s="21">
        <v>-40001.129999999997</v>
      </c>
      <c r="G92" s="19" t="s">
        <v>12</v>
      </c>
    </row>
    <row r="93" spans="1:7" hidden="1" x14ac:dyDescent="0.2">
      <c r="A93" s="19" t="s">
        <v>149</v>
      </c>
      <c r="B93" s="19" t="s">
        <v>8</v>
      </c>
      <c r="C93" s="19" t="s">
        <v>150</v>
      </c>
      <c r="D93" s="19" t="s">
        <v>22</v>
      </c>
      <c r="E93" s="19" t="s">
        <v>151</v>
      </c>
      <c r="F93" s="21">
        <v>-85520.44</v>
      </c>
      <c r="G93" s="19" t="s">
        <v>12</v>
      </c>
    </row>
    <row r="94" spans="1:7" hidden="1" x14ac:dyDescent="0.2">
      <c r="A94" s="19" t="s">
        <v>149</v>
      </c>
      <c r="B94" s="19" t="s">
        <v>8</v>
      </c>
      <c r="C94" s="19" t="s">
        <v>150</v>
      </c>
      <c r="D94" s="19" t="s">
        <v>29</v>
      </c>
      <c r="E94" s="19" t="s">
        <v>30</v>
      </c>
      <c r="F94" s="22">
        <v>-8190</v>
      </c>
      <c r="G94" s="19" t="s">
        <v>12</v>
      </c>
    </row>
    <row r="95" spans="1:7" hidden="1" x14ac:dyDescent="0.2">
      <c r="A95" s="19" t="s">
        <v>149</v>
      </c>
      <c r="B95" s="19" t="s">
        <v>8</v>
      </c>
      <c r="C95" s="19" t="s">
        <v>152</v>
      </c>
      <c r="D95" s="19" t="s">
        <v>22</v>
      </c>
      <c r="E95" s="19" t="s">
        <v>153</v>
      </c>
      <c r="F95" s="21">
        <v>-42314.81</v>
      </c>
      <c r="G95" s="19" t="s">
        <v>12</v>
      </c>
    </row>
    <row r="96" spans="1:7" hidden="1" x14ac:dyDescent="0.2">
      <c r="A96" s="19" t="s">
        <v>149</v>
      </c>
      <c r="B96" s="19" t="s">
        <v>8</v>
      </c>
      <c r="C96" s="19" t="s">
        <v>154</v>
      </c>
      <c r="D96" s="19" t="s">
        <v>22</v>
      </c>
      <c r="E96" s="19" t="s">
        <v>155</v>
      </c>
      <c r="F96" s="21">
        <v>8965.49</v>
      </c>
      <c r="G96" s="19" t="s">
        <v>28</v>
      </c>
    </row>
    <row r="97" spans="1:7" hidden="1" x14ac:dyDescent="0.2">
      <c r="A97" s="19" t="s">
        <v>149</v>
      </c>
      <c r="B97" s="19" t="s">
        <v>8</v>
      </c>
      <c r="C97" s="19" t="s">
        <v>154</v>
      </c>
      <c r="D97" s="19" t="s">
        <v>29</v>
      </c>
      <c r="E97" s="19" t="s">
        <v>30</v>
      </c>
      <c r="F97" s="21">
        <v>2392.6</v>
      </c>
      <c r="G97" s="19" t="s">
        <v>28</v>
      </c>
    </row>
    <row r="98" spans="1:7" hidden="1" x14ac:dyDescent="0.2">
      <c r="A98" s="19" t="s">
        <v>149</v>
      </c>
      <c r="B98" s="19" t="s">
        <v>8</v>
      </c>
      <c r="C98" s="19" t="s">
        <v>154</v>
      </c>
      <c r="D98" s="19" t="s">
        <v>31</v>
      </c>
      <c r="E98" s="19" t="s">
        <v>155</v>
      </c>
      <c r="F98" s="22">
        <v>-22842</v>
      </c>
      <c r="G98" s="19" t="s">
        <v>12</v>
      </c>
    </row>
    <row r="99" spans="1:7" hidden="1" x14ac:dyDescent="0.2">
      <c r="A99" s="19" t="s">
        <v>149</v>
      </c>
      <c r="B99" s="19" t="s">
        <v>8</v>
      </c>
      <c r="C99" s="19" t="s">
        <v>154</v>
      </c>
      <c r="D99" s="19" t="s">
        <v>33</v>
      </c>
      <c r="E99" s="19" t="s">
        <v>30</v>
      </c>
      <c r="F99" s="22">
        <v>-2800</v>
      </c>
      <c r="G99" s="19" t="s">
        <v>12</v>
      </c>
    </row>
    <row r="100" spans="1:7" hidden="1" x14ac:dyDescent="0.2">
      <c r="A100" s="19" t="s">
        <v>149</v>
      </c>
      <c r="B100" s="19" t="s">
        <v>8</v>
      </c>
      <c r="C100" s="19" t="s">
        <v>156</v>
      </c>
      <c r="D100" s="19" t="s">
        <v>22</v>
      </c>
      <c r="E100" s="19" t="s">
        <v>157</v>
      </c>
      <c r="F100" s="21">
        <v>-56419.74</v>
      </c>
      <c r="G100" s="19" t="s">
        <v>12</v>
      </c>
    </row>
    <row r="101" spans="1:7" hidden="1" x14ac:dyDescent="0.2">
      <c r="A101" s="19" t="s">
        <v>149</v>
      </c>
      <c r="B101" s="19" t="s">
        <v>8</v>
      </c>
      <c r="C101" s="19" t="s">
        <v>48</v>
      </c>
      <c r="D101" s="19" t="s">
        <v>31</v>
      </c>
      <c r="E101" s="19" t="s">
        <v>49</v>
      </c>
      <c r="F101" s="21">
        <v>-203111.06</v>
      </c>
      <c r="G101" s="19" t="s">
        <v>12</v>
      </c>
    </row>
    <row r="102" spans="1:7" hidden="1" x14ac:dyDescent="0.2">
      <c r="A102" s="19" t="s">
        <v>149</v>
      </c>
      <c r="B102" s="19" t="s">
        <v>8</v>
      </c>
      <c r="C102" s="19" t="s">
        <v>48</v>
      </c>
      <c r="D102" s="19" t="s">
        <v>33</v>
      </c>
      <c r="E102" s="19" t="s">
        <v>30</v>
      </c>
      <c r="F102" s="21">
        <v>-16740.36</v>
      </c>
      <c r="G102" s="19" t="s">
        <v>12</v>
      </c>
    </row>
    <row r="103" spans="1:7" hidden="1" x14ac:dyDescent="0.2">
      <c r="A103" s="19" t="s">
        <v>149</v>
      </c>
      <c r="B103" s="19" t="s">
        <v>8</v>
      </c>
      <c r="C103" s="19" t="s">
        <v>158</v>
      </c>
      <c r="D103" s="19" t="s">
        <v>22</v>
      </c>
      <c r="E103" s="19" t="s">
        <v>159</v>
      </c>
      <c r="F103" s="21">
        <v>7423.65</v>
      </c>
      <c r="G103" s="19" t="s">
        <v>28</v>
      </c>
    </row>
    <row r="104" spans="1:7" hidden="1" x14ac:dyDescent="0.2">
      <c r="A104" s="19" t="s">
        <v>149</v>
      </c>
      <c r="B104" s="19" t="s">
        <v>8</v>
      </c>
      <c r="C104" s="19" t="s">
        <v>158</v>
      </c>
      <c r="D104" s="19" t="s">
        <v>29</v>
      </c>
      <c r="E104" s="19" t="s">
        <v>30</v>
      </c>
      <c r="F104" s="21">
        <v>2214.58</v>
      </c>
      <c r="G104" s="19" t="s">
        <v>28</v>
      </c>
    </row>
    <row r="105" spans="1:7" hidden="1" x14ac:dyDescent="0.2">
      <c r="A105" s="19" t="s">
        <v>149</v>
      </c>
      <c r="B105" s="19" t="s">
        <v>8</v>
      </c>
      <c r="C105" s="19" t="s">
        <v>158</v>
      </c>
      <c r="D105" s="19" t="s">
        <v>31</v>
      </c>
      <c r="E105" s="19" t="s">
        <v>159</v>
      </c>
      <c r="F105" s="20">
        <v>-74236.5</v>
      </c>
      <c r="G105" s="19" t="s">
        <v>12</v>
      </c>
    </row>
    <row r="106" spans="1:7" hidden="1" x14ac:dyDescent="0.2">
      <c r="A106" s="19" t="s">
        <v>149</v>
      </c>
      <c r="B106" s="19" t="s">
        <v>8</v>
      </c>
      <c r="C106" s="19" t="s">
        <v>158</v>
      </c>
      <c r="D106" s="19" t="s">
        <v>33</v>
      </c>
      <c r="E106" s="19" t="s">
        <v>30</v>
      </c>
      <c r="F106" s="22">
        <v>-4914</v>
      </c>
      <c r="G106" s="19" t="s">
        <v>12</v>
      </c>
    </row>
    <row r="107" spans="1:7" hidden="1" x14ac:dyDescent="0.2">
      <c r="A107" s="19" t="s">
        <v>149</v>
      </c>
      <c r="B107" s="19" t="s">
        <v>8</v>
      </c>
      <c r="C107" s="19" t="s">
        <v>160</v>
      </c>
      <c r="D107" s="19" t="s">
        <v>22</v>
      </c>
      <c r="E107" s="19" t="s">
        <v>161</v>
      </c>
      <c r="F107" s="20">
        <v>-89083.8</v>
      </c>
      <c r="G107" s="19" t="s">
        <v>12</v>
      </c>
    </row>
    <row r="108" spans="1:7" hidden="1" x14ac:dyDescent="0.2">
      <c r="A108" s="19" t="s">
        <v>149</v>
      </c>
      <c r="B108" s="19" t="s">
        <v>8</v>
      </c>
      <c r="C108" s="19" t="s">
        <v>162</v>
      </c>
      <c r="D108" s="19" t="s">
        <v>61</v>
      </c>
      <c r="E108" s="19" t="s">
        <v>137</v>
      </c>
      <c r="F108" s="21">
        <v>13490.91</v>
      </c>
      <c r="G108" s="19" t="s">
        <v>28</v>
      </c>
    </row>
    <row r="109" spans="1:7" hidden="1" x14ac:dyDescent="0.2">
      <c r="A109" s="19" t="s">
        <v>149</v>
      </c>
      <c r="B109" s="19" t="s">
        <v>8</v>
      </c>
      <c r="C109" s="19" t="s">
        <v>162</v>
      </c>
      <c r="D109" s="19" t="s">
        <v>10</v>
      </c>
      <c r="E109" s="19" t="s">
        <v>30</v>
      </c>
      <c r="F109" s="21">
        <v>2619.16</v>
      </c>
      <c r="G109" s="19" t="s">
        <v>28</v>
      </c>
    </row>
    <row r="110" spans="1:7" hidden="1" x14ac:dyDescent="0.2">
      <c r="A110" s="19" t="s">
        <v>149</v>
      </c>
      <c r="B110" s="19" t="s">
        <v>8</v>
      </c>
      <c r="C110" s="19" t="s">
        <v>163</v>
      </c>
      <c r="D110" s="19" t="s">
        <v>61</v>
      </c>
      <c r="E110" s="19" t="s">
        <v>164</v>
      </c>
      <c r="F110" s="21">
        <v>-160350.84</v>
      </c>
      <c r="G110" s="19" t="s">
        <v>12</v>
      </c>
    </row>
    <row r="111" spans="1:7" hidden="1" x14ac:dyDescent="0.2">
      <c r="A111" s="19" t="s">
        <v>149</v>
      </c>
      <c r="B111" s="19" t="s">
        <v>8</v>
      </c>
      <c r="C111" s="19" t="s">
        <v>163</v>
      </c>
      <c r="D111" s="19" t="s">
        <v>10</v>
      </c>
      <c r="E111" s="19" t="s">
        <v>30</v>
      </c>
      <c r="F111" s="22">
        <v>-8190</v>
      </c>
      <c r="G111" s="19" t="s">
        <v>12</v>
      </c>
    </row>
    <row r="112" spans="1:7" hidden="1" x14ac:dyDescent="0.2">
      <c r="A112" s="19" t="s">
        <v>149</v>
      </c>
      <c r="B112" s="19" t="s">
        <v>8</v>
      </c>
      <c r="C112" s="19" t="s">
        <v>165</v>
      </c>
      <c r="D112" s="19" t="s">
        <v>61</v>
      </c>
      <c r="E112" s="19" t="s">
        <v>166</v>
      </c>
      <c r="F112" s="20">
        <v>-118778.4</v>
      </c>
      <c r="G112" s="19" t="s">
        <v>12</v>
      </c>
    </row>
    <row r="113" spans="1:7" hidden="1" x14ac:dyDescent="0.2">
      <c r="A113" s="19" t="s">
        <v>149</v>
      </c>
      <c r="B113" s="19" t="s">
        <v>8</v>
      </c>
      <c r="C113" s="19" t="s">
        <v>165</v>
      </c>
      <c r="D113" s="19" t="s">
        <v>10</v>
      </c>
      <c r="E113" s="19" t="s">
        <v>30</v>
      </c>
      <c r="F113" s="22">
        <v>-3276</v>
      </c>
      <c r="G113" s="19" t="s">
        <v>12</v>
      </c>
    </row>
    <row r="114" spans="1:7" hidden="1" x14ac:dyDescent="0.2">
      <c r="A114" s="19" t="s">
        <v>149</v>
      </c>
      <c r="B114" s="19" t="s">
        <v>8</v>
      </c>
      <c r="C114" s="19" t="s">
        <v>125</v>
      </c>
      <c r="D114" s="19" t="s">
        <v>61</v>
      </c>
      <c r="E114" s="19" t="s">
        <v>126</v>
      </c>
      <c r="F114" s="21">
        <v>-0.01</v>
      </c>
      <c r="G114" s="19" t="s">
        <v>127</v>
      </c>
    </row>
    <row r="115" spans="1:7" hidden="1" x14ac:dyDescent="0.2">
      <c r="A115" s="19" t="s">
        <v>149</v>
      </c>
      <c r="B115" s="19" t="s">
        <v>8</v>
      </c>
      <c r="C115" s="19" t="s">
        <v>167</v>
      </c>
      <c r="D115" s="19" t="s">
        <v>61</v>
      </c>
      <c r="E115" s="19" t="s">
        <v>168</v>
      </c>
      <c r="F115" s="21">
        <v>-160350.84</v>
      </c>
      <c r="G115" s="19" t="s">
        <v>12</v>
      </c>
    </row>
    <row r="116" spans="1:7" hidden="1" x14ac:dyDescent="0.2">
      <c r="A116" s="19" t="s">
        <v>149</v>
      </c>
      <c r="B116" s="19" t="s">
        <v>8</v>
      </c>
      <c r="C116" s="19" t="s">
        <v>167</v>
      </c>
      <c r="D116" s="19" t="s">
        <v>10</v>
      </c>
      <c r="E116" s="19" t="s">
        <v>30</v>
      </c>
      <c r="F116" s="22">
        <v>-6552</v>
      </c>
      <c r="G116" s="19" t="s">
        <v>12</v>
      </c>
    </row>
    <row r="117" spans="1:7" hidden="1" x14ac:dyDescent="0.2">
      <c r="A117" s="19" t="s">
        <v>149</v>
      </c>
      <c r="B117" s="19" t="s">
        <v>8</v>
      </c>
      <c r="C117" s="19" t="s">
        <v>169</v>
      </c>
      <c r="D117" s="19" t="s">
        <v>61</v>
      </c>
      <c r="E117" s="19" t="s">
        <v>170</v>
      </c>
      <c r="F117" s="21">
        <v>-117590.62</v>
      </c>
      <c r="G117" s="19" t="s">
        <v>12</v>
      </c>
    </row>
    <row r="118" spans="1:7" hidden="1" x14ac:dyDescent="0.2">
      <c r="A118" s="19" t="s">
        <v>149</v>
      </c>
      <c r="B118" s="19" t="s">
        <v>8</v>
      </c>
      <c r="C118" s="19" t="s">
        <v>171</v>
      </c>
      <c r="D118" s="19" t="s">
        <v>61</v>
      </c>
      <c r="E118" s="19" t="s">
        <v>172</v>
      </c>
      <c r="F118" s="21">
        <v>-160350.84</v>
      </c>
      <c r="G118" s="19" t="s">
        <v>12</v>
      </c>
    </row>
    <row r="119" spans="1:7" hidden="1" x14ac:dyDescent="0.2">
      <c r="A119" s="19" t="s">
        <v>149</v>
      </c>
      <c r="B119" s="19" t="s">
        <v>8</v>
      </c>
      <c r="C119" s="19" t="s">
        <v>171</v>
      </c>
      <c r="D119" s="19" t="s">
        <v>10</v>
      </c>
      <c r="E119" s="19" t="s">
        <v>30</v>
      </c>
      <c r="F119" s="22">
        <v>-3276</v>
      </c>
      <c r="G119" s="19" t="s">
        <v>12</v>
      </c>
    </row>
    <row r="120" spans="1:7" hidden="1" x14ac:dyDescent="0.2">
      <c r="A120" s="19" t="s">
        <v>149</v>
      </c>
      <c r="B120" s="19" t="s">
        <v>8</v>
      </c>
      <c r="C120" s="19" t="s">
        <v>173</v>
      </c>
      <c r="D120" s="19" t="s">
        <v>61</v>
      </c>
      <c r="E120" s="19" t="s">
        <v>174</v>
      </c>
      <c r="F120" s="21">
        <v>-160350.84</v>
      </c>
      <c r="G120" s="19" t="s">
        <v>12</v>
      </c>
    </row>
    <row r="121" spans="1:7" hidden="1" x14ac:dyDescent="0.2">
      <c r="A121" s="19" t="s">
        <v>149</v>
      </c>
      <c r="B121" s="19" t="s">
        <v>8</v>
      </c>
      <c r="C121" s="19" t="s">
        <v>175</v>
      </c>
      <c r="D121" s="19" t="s">
        <v>61</v>
      </c>
      <c r="E121" s="19" t="s">
        <v>176</v>
      </c>
      <c r="F121" s="21">
        <v>-213801.12</v>
      </c>
      <c r="G121" s="19" t="s">
        <v>12</v>
      </c>
    </row>
    <row r="122" spans="1:7" hidden="1" x14ac:dyDescent="0.2">
      <c r="A122" s="19" t="s">
        <v>149</v>
      </c>
      <c r="B122" s="19" t="s">
        <v>8</v>
      </c>
      <c r="C122" s="19" t="s">
        <v>175</v>
      </c>
      <c r="D122" s="19" t="s">
        <v>10</v>
      </c>
      <c r="E122" s="19" t="s">
        <v>30</v>
      </c>
      <c r="F122" s="22">
        <v>-11466</v>
      </c>
      <c r="G122" s="19" t="s">
        <v>12</v>
      </c>
    </row>
    <row r="123" spans="1:7" hidden="1" x14ac:dyDescent="0.2">
      <c r="A123" s="19" t="s">
        <v>149</v>
      </c>
      <c r="B123" s="19" t="s">
        <v>8</v>
      </c>
      <c r="C123" s="19" t="s">
        <v>177</v>
      </c>
      <c r="D123" s="19" t="s">
        <v>61</v>
      </c>
      <c r="E123" s="19" t="s">
        <v>178</v>
      </c>
      <c r="F123" s="22">
        <v>-80730</v>
      </c>
      <c r="G123" s="19" t="s">
        <v>12</v>
      </c>
    </row>
    <row r="124" spans="1:7" hidden="1" x14ac:dyDescent="0.2">
      <c r="A124" s="19" t="s">
        <v>149</v>
      </c>
      <c r="B124" s="19" t="s">
        <v>8</v>
      </c>
      <c r="C124" s="19" t="s">
        <v>177</v>
      </c>
      <c r="D124" s="19" t="s">
        <v>10</v>
      </c>
      <c r="E124" s="19" t="s">
        <v>30</v>
      </c>
      <c r="F124" s="21">
        <v>-6552.01</v>
      </c>
      <c r="G124" s="19" t="s">
        <v>179</v>
      </c>
    </row>
    <row r="125" spans="1:7" hidden="1" x14ac:dyDescent="0.2">
      <c r="A125" s="19" t="s">
        <v>149</v>
      </c>
      <c r="B125" s="19" t="s">
        <v>8</v>
      </c>
      <c r="C125" s="19" t="s">
        <v>180</v>
      </c>
      <c r="D125" s="19" t="s">
        <v>61</v>
      </c>
      <c r="E125" s="19" t="s">
        <v>181</v>
      </c>
      <c r="F125" s="21">
        <v>-213801.12</v>
      </c>
      <c r="G125" s="19" t="s">
        <v>12</v>
      </c>
    </row>
    <row r="126" spans="1:7" hidden="1" x14ac:dyDescent="0.2">
      <c r="A126" s="19" t="s">
        <v>149</v>
      </c>
      <c r="B126" s="19" t="s">
        <v>8</v>
      </c>
      <c r="C126" s="19" t="s">
        <v>180</v>
      </c>
      <c r="D126" s="19" t="s">
        <v>10</v>
      </c>
      <c r="E126" s="19" t="s">
        <v>30</v>
      </c>
      <c r="F126" s="22">
        <v>-8190</v>
      </c>
      <c r="G126" s="19" t="s">
        <v>12</v>
      </c>
    </row>
    <row r="127" spans="1:7" hidden="1" x14ac:dyDescent="0.2">
      <c r="A127" s="19" t="s">
        <v>149</v>
      </c>
      <c r="B127" s="19" t="s">
        <v>8</v>
      </c>
      <c r="C127" s="19" t="s">
        <v>182</v>
      </c>
      <c r="D127" s="19" t="s">
        <v>61</v>
      </c>
      <c r="E127" s="19" t="s">
        <v>183</v>
      </c>
      <c r="F127" s="21">
        <v>-114027.26</v>
      </c>
      <c r="G127" s="19" t="s">
        <v>12</v>
      </c>
    </row>
    <row r="128" spans="1:7" hidden="1" x14ac:dyDescent="0.2">
      <c r="A128" s="19" t="s">
        <v>149</v>
      </c>
      <c r="B128" s="19" t="s">
        <v>8</v>
      </c>
      <c r="C128" s="19" t="s">
        <v>184</v>
      </c>
      <c r="D128" s="19" t="s">
        <v>61</v>
      </c>
      <c r="E128" s="19" t="s">
        <v>185</v>
      </c>
      <c r="F128" s="20">
        <v>-118778.4</v>
      </c>
      <c r="G128" s="19" t="s">
        <v>12</v>
      </c>
    </row>
    <row r="129" spans="1:7" hidden="1" x14ac:dyDescent="0.2">
      <c r="A129" s="19" t="s">
        <v>149</v>
      </c>
      <c r="B129" s="19" t="s">
        <v>8</v>
      </c>
      <c r="C129" s="19" t="s">
        <v>184</v>
      </c>
      <c r="D129" s="19" t="s">
        <v>10</v>
      </c>
      <c r="E129" s="19" t="s">
        <v>30</v>
      </c>
      <c r="F129" s="22">
        <v>-4914</v>
      </c>
      <c r="G129" s="19" t="s">
        <v>12</v>
      </c>
    </row>
    <row r="130" spans="1:7" hidden="1" x14ac:dyDescent="0.2">
      <c r="A130" s="19" t="s">
        <v>149</v>
      </c>
      <c r="B130" s="19" t="s">
        <v>8</v>
      </c>
      <c r="C130" s="19" t="s">
        <v>186</v>
      </c>
      <c r="D130" s="19" t="s">
        <v>61</v>
      </c>
      <c r="E130" s="19" t="s">
        <v>187</v>
      </c>
      <c r="F130" s="21">
        <v>-133568.84</v>
      </c>
      <c r="G130" s="19" t="s">
        <v>12</v>
      </c>
    </row>
    <row r="131" spans="1:7" hidden="1" x14ac:dyDescent="0.2">
      <c r="A131" s="19" t="s">
        <v>149</v>
      </c>
      <c r="B131" s="19" t="s">
        <v>8</v>
      </c>
      <c r="C131" s="19" t="s">
        <v>186</v>
      </c>
      <c r="D131" s="19" t="s">
        <v>10</v>
      </c>
      <c r="E131" s="19" t="s">
        <v>30</v>
      </c>
      <c r="F131" s="22">
        <v>-4914</v>
      </c>
      <c r="G131" s="19" t="s">
        <v>12</v>
      </c>
    </row>
    <row r="132" spans="1:7" hidden="1" x14ac:dyDescent="0.2">
      <c r="A132" s="19" t="s">
        <v>149</v>
      </c>
      <c r="B132" s="19" t="s">
        <v>8</v>
      </c>
      <c r="C132" s="19" t="s">
        <v>188</v>
      </c>
      <c r="D132" s="19" t="s">
        <v>61</v>
      </c>
      <c r="E132" s="19" t="s">
        <v>189</v>
      </c>
      <c r="F132" s="21">
        <v>-72143.66</v>
      </c>
      <c r="G132" s="19" t="s">
        <v>12</v>
      </c>
    </row>
    <row r="133" spans="1:7" hidden="1" x14ac:dyDescent="0.2">
      <c r="A133" s="19" t="s">
        <v>149</v>
      </c>
      <c r="B133" s="19" t="s">
        <v>8</v>
      </c>
      <c r="C133" s="19" t="s">
        <v>190</v>
      </c>
      <c r="D133" s="19" t="s">
        <v>61</v>
      </c>
      <c r="E133" s="19" t="s">
        <v>191</v>
      </c>
      <c r="F133" s="21">
        <v>-186006.97</v>
      </c>
      <c r="G133" s="19" t="s">
        <v>12</v>
      </c>
    </row>
    <row r="134" spans="1:7" hidden="1" x14ac:dyDescent="0.2">
      <c r="A134" s="19" t="s">
        <v>149</v>
      </c>
      <c r="B134" s="19" t="s">
        <v>8</v>
      </c>
      <c r="C134" s="19" t="s">
        <v>190</v>
      </c>
      <c r="D134" s="19" t="s">
        <v>10</v>
      </c>
      <c r="E134" s="19" t="s">
        <v>30</v>
      </c>
      <c r="F134" s="22">
        <v>-3276</v>
      </c>
      <c r="G134" s="19" t="s">
        <v>12</v>
      </c>
    </row>
    <row r="135" spans="1:7" hidden="1" x14ac:dyDescent="0.2">
      <c r="A135" s="19" t="s">
        <v>149</v>
      </c>
      <c r="B135" s="19" t="s">
        <v>8</v>
      </c>
      <c r="C135" s="19" t="s">
        <v>192</v>
      </c>
      <c r="D135" s="19" t="s">
        <v>61</v>
      </c>
      <c r="E135" s="19" t="s">
        <v>193</v>
      </c>
      <c r="F135" s="21">
        <v>-140989.32999999999</v>
      </c>
      <c r="G135" s="19" t="s">
        <v>12</v>
      </c>
    </row>
    <row r="136" spans="1:7" hidden="1" x14ac:dyDescent="0.2">
      <c r="A136" s="19" t="s">
        <v>149</v>
      </c>
      <c r="B136" s="19" t="s">
        <v>8</v>
      </c>
      <c r="C136" s="19" t="s">
        <v>192</v>
      </c>
      <c r="D136" s="19" t="s">
        <v>10</v>
      </c>
      <c r="E136" s="19" t="s">
        <v>30</v>
      </c>
      <c r="F136" s="22">
        <v>-3276</v>
      </c>
      <c r="G136" s="19" t="s">
        <v>12</v>
      </c>
    </row>
    <row r="137" spans="1:7" hidden="1" x14ac:dyDescent="0.2">
      <c r="A137" s="19" t="s">
        <v>149</v>
      </c>
      <c r="B137" s="19" t="s">
        <v>8</v>
      </c>
      <c r="C137" s="19" t="s">
        <v>194</v>
      </c>
      <c r="D137" s="19" t="s">
        <v>61</v>
      </c>
      <c r="E137" s="19" t="s">
        <v>195</v>
      </c>
      <c r="F137" s="21">
        <v>-0.01</v>
      </c>
      <c r="G137" s="19" t="s">
        <v>127</v>
      </c>
    </row>
    <row r="138" spans="1:7" hidden="1" x14ac:dyDescent="0.2">
      <c r="A138" s="19" t="s">
        <v>149</v>
      </c>
      <c r="B138" s="19" t="s">
        <v>8</v>
      </c>
      <c r="C138" s="19" t="s">
        <v>196</v>
      </c>
      <c r="D138" s="19" t="s">
        <v>61</v>
      </c>
      <c r="E138" s="19" t="s">
        <v>197</v>
      </c>
      <c r="F138" s="21">
        <v>-82037.649999999994</v>
      </c>
      <c r="G138" s="19" t="s">
        <v>12</v>
      </c>
    </row>
    <row r="139" spans="1:7" hidden="1" x14ac:dyDescent="0.2">
      <c r="A139" s="19" t="s">
        <v>149</v>
      </c>
      <c r="B139" s="19" t="s">
        <v>8</v>
      </c>
      <c r="C139" s="19" t="s">
        <v>196</v>
      </c>
      <c r="D139" s="19" t="s">
        <v>10</v>
      </c>
      <c r="E139" s="19" t="s">
        <v>30</v>
      </c>
      <c r="F139" s="22">
        <v>-6552</v>
      </c>
      <c r="G139" s="19" t="s">
        <v>12</v>
      </c>
    </row>
    <row r="140" spans="1:7" hidden="1" x14ac:dyDescent="0.2">
      <c r="A140" s="19" t="s">
        <v>149</v>
      </c>
      <c r="B140" s="19" t="s">
        <v>8</v>
      </c>
      <c r="C140" s="19" t="s">
        <v>198</v>
      </c>
      <c r="D140" s="19" t="s">
        <v>61</v>
      </c>
      <c r="E140" s="19" t="s">
        <v>199</v>
      </c>
      <c r="F140" s="21">
        <v>-0.01</v>
      </c>
      <c r="G140" s="19" t="s">
        <v>127</v>
      </c>
    </row>
    <row r="141" spans="1:7" hidden="1" x14ac:dyDescent="0.2">
      <c r="A141" s="19" t="s">
        <v>149</v>
      </c>
      <c r="B141" s="19" t="s">
        <v>8</v>
      </c>
      <c r="C141" s="19" t="s">
        <v>200</v>
      </c>
      <c r="D141" s="19" t="s">
        <v>61</v>
      </c>
      <c r="E141" s="19" t="s">
        <v>201</v>
      </c>
      <c r="F141" s="21">
        <v>-197879.76</v>
      </c>
      <c r="G141" s="19" t="s">
        <v>12</v>
      </c>
    </row>
    <row r="142" spans="1:7" hidden="1" x14ac:dyDescent="0.2">
      <c r="A142" s="19" t="s">
        <v>149</v>
      </c>
      <c r="B142" s="19" t="s">
        <v>8</v>
      </c>
      <c r="C142" s="19" t="s">
        <v>200</v>
      </c>
      <c r="D142" s="19" t="s">
        <v>10</v>
      </c>
      <c r="E142" s="19" t="s">
        <v>30</v>
      </c>
      <c r="F142" s="22">
        <v>-6552</v>
      </c>
      <c r="G142" s="19" t="s">
        <v>12</v>
      </c>
    </row>
    <row r="143" spans="1:7" hidden="1" x14ac:dyDescent="0.2">
      <c r="A143" s="19" t="s">
        <v>149</v>
      </c>
      <c r="B143" s="19" t="s">
        <v>8</v>
      </c>
      <c r="C143" s="19" t="s">
        <v>202</v>
      </c>
      <c r="D143" s="19" t="s">
        <v>61</v>
      </c>
      <c r="E143" s="19" t="s">
        <v>203</v>
      </c>
      <c r="F143" s="21">
        <v>-92039.679999999993</v>
      </c>
      <c r="G143" s="19" t="s">
        <v>96</v>
      </c>
    </row>
    <row r="144" spans="1:7" hidden="1" x14ac:dyDescent="0.2">
      <c r="A144" s="19" t="s">
        <v>149</v>
      </c>
      <c r="B144" s="19" t="s">
        <v>8</v>
      </c>
      <c r="C144" s="19" t="s">
        <v>202</v>
      </c>
      <c r="D144" s="19" t="s">
        <v>10</v>
      </c>
      <c r="E144" s="19" t="s">
        <v>30</v>
      </c>
      <c r="F144" s="22">
        <v>-3276</v>
      </c>
      <c r="G144" s="19" t="s">
        <v>12</v>
      </c>
    </row>
    <row r="145" spans="1:7" hidden="1" x14ac:dyDescent="0.2">
      <c r="A145" s="19" t="s">
        <v>149</v>
      </c>
      <c r="B145" s="19" t="s">
        <v>8</v>
      </c>
      <c r="C145" s="19" t="s">
        <v>204</v>
      </c>
      <c r="D145" s="19" t="s">
        <v>61</v>
      </c>
      <c r="E145" s="19" t="s">
        <v>205</v>
      </c>
      <c r="F145" s="21">
        <v>-59329.82</v>
      </c>
      <c r="G145" s="19" t="s">
        <v>12</v>
      </c>
    </row>
    <row r="146" spans="1:7" hidden="1" x14ac:dyDescent="0.2">
      <c r="A146" s="19" t="s">
        <v>149</v>
      </c>
      <c r="B146" s="19" t="s">
        <v>8</v>
      </c>
      <c r="C146" s="19" t="s">
        <v>206</v>
      </c>
      <c r="D146" s="19" t="s">
        <v>61</v>
      </c>
      <c r="E146" s="19" t="s">
        <v>207</v>
      </c>
      <c r="F146" s="21">
        <v>-48920.27</v>
      </c>
      <c r="G146" s="19" t="s">
        <v>12</v>
      </c>
    </row>
    <row r="147" spans="1:7" hidden="1" x14ac:dyDescent="0.2">
      <c r="A147" s="19" t="s">
        <v>149</v>
      </c>
      <c r="B147" s="19" t="s">
        <v>8</v>
      </c>
      <c r="C147" s="19" t="s">
        <v>206</v>
      </c>
      <c r="D147" s="19" t="s">
        <v>10</v>
      </c>
      <c r="E147" s="19" t="s">
        <v>30</v>
      </c>
      <c r="F147" s="22">
        <v>-3276</v>
      </c>
      <c r="G147" s="19" t="s">
        <v>12</v>
      </c>
    </row>
    <row r="148" spans="1:7" hidden="1" x14ac:dyDescent="0.2">
      <c r="A148" s="19" t="s">
        <v>149</v>
      </c>
      <c r="B148" s="19" t="s">
        <v>8</v>
      </c>
      <c r="C148" s="19" t="s">
        <v>208</v>
      </c>
      <c r="D148" s="19" t="s">
        <v>61</v>
      </c>
      <c r="E148" s="19" t="s">
        <v>209</v>
      </c>
      <c r="F148" s="20">
        <v>-86572.4</v>
      </c>
      <c r="G148" s="19" t="s">
        <v>12</v>
      </c>
    </row>
    <row r="149" spans="1:7" hidden="1" x14ac:dyDescent="0.2">
      <c r="A149" s="19" t="s">
        <v>149</v>
      </c>
      <c r="B149" s="19" t="s">
        <v>8</v>
      </c>
      <c r="C149" s="19" t="s">
        <v>208</v>
      </c>
      <c r="D149" s="19" t="s">
        <v>10</v>
      </c>
      <c r="E149" s="19" t="s">
        <v>30</v>
      </c>
      <c r="F149" s="22">
        <v>-3276</v>
      </c>
      <c r="G149" s="19" t="s">
        <v>12</v>
      </c>
    </row>
    <row r="150" spans="1:7" hidden="1" x14ac:dyDescent="0.2">
      <c r="A150" s="19" t="s">
        <v>149</v>
      </c>
      <c r="B150" s="19" t="s">
        <v>8</v>
      </c>
      <c r="C150" s="19" t="s">
        <v>210</v>
      </c>
      <c r="D150" s="19" t="s">
        <v>61</v>
      </c>
      <c r="E150" s="19" t="s">
        <v>211</v>
      </c>
      <c r="F150" s="20">
        <v>-109933.2</v>
      </c>
      <c r="G150" s="19" t="s">
        <v>12</v>
      </c>
    </row>
    <row r="151" spans="1:7" hidden="1" x14ac:dyDescent="0.2">
      <c r="A151" s="19" t="s">
        <v>149</v>
      </c>
      <c r="B151" s="19" t="s">
        <v>8</v>
      </c>
      <c r="C151" s="19" t="s">
        <v>210</v>
      </c>
      <c r="D151" s="19" t="s">
        <v>10</v>
      </c>
      <c r="E151" s="19" t="s">
        <v>30</v>
      </c>
      <c r="F151" s="22">
        <v>-8190</v>
      </c>
      <c r="G151" s="19" t="s">
        <v>12</v>
      </c>
    </row>
    <row r="152" spans="1:7" hidden="1" x14ac:dyDescent="0.2">
      <c r="A152" s="19" t="s">
        <v>149</v>
      </c>
      <c r="B152" s="19" t="s">
        <v>8</v>
      </c>
      <c r="C152" s="19" t="s">
        <v>212</v>
      </c>
      <c r="D152" s="19" t="s">
        <v>61</v>
      </c>
      <c r="E152" s="19" t="s">
        <v>213</v>
      </c>
      <c r="F152" s="21">
        <v>-111966.96</v>
      </c>
      <c r="G152" s="19" t="s">
        <v>12</v>
      </c>
    </row>
    <row r="153" spans="1:7" hidden="1" x14ac:dyDescent="0.2">
      <c r="A153" s="19" t="s">
        <v>149</v>
      </c>
      <c r="B153" s="19" t="s">
        <v>8</v>
      </c>
      <c r="C153" s="19" t="s">
        <v>212</v>
      </c>
      <c r="D153" s="19" t="s">
        <v>10</v>
      </c>
      <c r="E153" s="19" t="s">
        <v>30</v>
      </c>
      <c r="F153" s="22">
        <v>-4914</v>
      </c>
      <c r="G153" s="19" t="s">
        <v>12</v>
      </c>
    </row>
    <row r="154" spans="1:7" hidden="1" x14ac:dyDescent="0.2">
      <c r="A154" s="19" t="s">
        <v>149</v>
      </c>
      <c r="B154" s="19" t="s">
        <v>8</v>
      </c>
      <c r="C154" s="19" t="s">
        <v>214</v>
      </c>
      <c r="D154" s="19" t="s">
        <v>61</v>
      </c>
      <c r="E154" s="19" t="s">
        <v>215</v>
      </c>
      <c r="F154" s="20">
        <v>-178167.6</v>
      </c>
      <c r="G154" s="19" t="s">
        <v>12</v>
      </c>
    </row>
    <row r="155" spans="1:7" hidden="1" x14ac:dyDescent="0.2">
      <c r="A155" s="19" t="s">
        <v>149</v>
      </c>
      <c r="B155" s="19" t="s">
        <v>8</v>
      </c>
      <c r="C155" s="19" t="s">
        <v>214</v>
      </c>
      <c r="D155" s="19" t="s">
        <v>10</v>
      </c>
      <c r="E155" s="19" t="s">
        <v>30</v>
      </c>
      <c r="F155" s="22">
        <v>-9828</v>
      </c>
      <c r="G155" s="19" t="s">
        <v>12</v>
      </c>
    </row>
    <row r="156" spans="1:7" hidden="1" x14ac:dyDescent="0.2">
      <c r="A156" s="19" t="s">
        <v>149</v>
      </c>
      <c r="B156" s="19" t="s">
        <v>216</v>
      </c>
      <c r="C156" s="19" t="s">
        <v>217</v>
      </c>
      <c r="D156" s="19" t="s">
        <v>218</v>
      </c>
      <c r="E156" s="19" t="s">
        <v>219</v>
      </c>
      <c r="F156" s="21">
        <v>53450.28</v>
      </c>
      <c r="G156" s="19" t="s">
        <v>19</v>
      </c>
    </row>
    <row r="157" spans="1:7" hidden="1" x14ac:dyDescent="0.2">
      <c r="A157" s="19" t="s">
        <v>149</v>
      </c>
      <c r="B157" s="19" t="s">
        <v>216</v>
      </c>
      <c r="C157" s="19" t="s">
        <v>217</v>
      </c>
      <c r="D157" s="19" t="s">
        <v>220</v>
      </c>
      <c r="E157" s="19" t="s">
        <v>219</v>
      </c>
      <c r="F157" s="21">
        <v>1094.18</v>
      </c>
      <c r="G157" s="19" t="s">
        <v>19</v>
      </c>
    </row>
    <row r="158" spans="1:7" hidden="1" x14ac:dyDescent="0.2">
      <c r="A158" s="19" t="s">
        <v>149</v>
      </c>
      <c r="B158" s="19" t="s">
        <v>221</v>
      </c>
      <c r="C158" s="19" t="s">
        <v>222</v>
      </c>
      <c r="D158" s="19" t="s">
        <v>218</v>
      </c>
      <c r="E158" s="19" t="s">
        <v>219</v>
      </c>
      <c r="F158" s="21">
        <v>-53450.28</v>
      </c>
      <c r="G158" s="19" t="s">
        <v>223</v>
      </c>
    </row>
    <row r="159" spans="1:7" hidden="1" x14ac:dyDescent="0.2">
      <c r="A159" s="19" t="s">
        <v>149</v>
      </c>
      <c r="B159" s="19" t="s">
        <v>221</v>
      </c>
      <c r="C159" s="19" t="s">
        <v>222</v>
      </c>
      <c r="D159" s="19" t="s">
        <v>220</v>
      </c>
      <c r="E159" s="19" t="s">
        <v>219</v>
      </c>
      <c r="F159" s="21">
        <v>-1094.18</v>
      </c>
      <c r="G159" s="19" t="s">
        <v>224</v>
      </c>
    </row>
    <row r="160" spans="1:7" hidden="1" x14ac:dyDescent="0.2">
      <c r="A160" s="19" t="s">
        <v>225</v>
      </c>
      <c r="B160" s="19" t="s">
        <v>216</v>
      </c>
      <c r="C160" s="19" t="s">
        <v>226</v>
      </c>
      <c r="D160" s="19" t="s">
        <v>218</v>
      </c>
      <c r="E160" s="19" t="s">
        <v>227</v>
      </c>
      <c r="F160" s="21">
        <v>15233.33</v>
      </c>
      <c r="G160" s="19" t="s">
        <v>19</v>
      </c>
    </row>
    <row r="161" spans="1:7" hidden="1" x14ac:dyDescent="0.2">
      <c r="A161" s="19" t="s">
        <v>225</v>
      </c>
      <c r="B161" s="19" t="s">
        <v>216</v>
      </c>
      <c r="C161" s="19" t="s">
        <v>226</v>
      </c>
      <c r="D161" s="19" t="s">
        <v>220</v>
      </c>
      <c r="E161" s="19" t="s">
        <v>227</v>
      </c>
      <c r="F161" s="21">
        <v>170.35</v>
      </c>
      <c r="G161" s="19" t="s">
        <v>19</v>
      </c>
    </row>
    <row r="162" spans="1:7" hidden="1" x14ac:dyDescent="0.2">
      <c r="A162" s="19" t="s">
        <v>225</v>
      </c>
      <c r="B162" s="19" t="s">
        <v>221</v>
      </c>
      <c r="C162" s="19" t="s">
        <v>228</v>
      </c>
      <c r="D162" s="19" t="s">
        <v>218</v>
      </c>
      <c r="E162" s="19" t="s">
        <v>229</v>
      </c>
      <c r="F162" s="21">
        <v>-15233.33</v>
      </c>
      <c r="G162" s="19" t="s">
        <v>230</v>
      </c>
    </row>
    <row r="163" spans="1:7" hidden="1" x14ac:dyDescent="0.2">
      <c r="A163" s="19" t="s">
        <v>225</v>
      </c>
      <c r="B163" s="19" t="s">
        <v>221</v>
      </c>
      <c r="C163" s="19" t="s">
        <v>228</v>
      </c>
      <c r="D163" s="19" t="s">
        <v>220</v>
      </c>
      <c r="E163" s="19" t="s">
        <v>229</v>
      </c>
      <c r="F163" s="21">
        <v>-170.35</v>
      </c>
      <c r="G163" s="19" t="s">
        <v>231</v>
      </c>
    </row>
    <row r="164" spans="1:7" hidden="1" x14ac:dyDescent="0.2">
      <c r="A164" s="19" t="s">
        <v>232</v>
      </c>
      <c r="B164" s="19" t="s">
        <v>8</v>
      </c>
      <c r="C164" s="19" t="s">
        <v>233</v>
      </c>
      <c r="D164" s="19" t="s">
        <v>61</v>
      </c>
      <c r="E164" s="19" t="s">
        <v>234</v>
      </c>
      <c r="F164" s="21">
        <v>18662.080000000002</v>
      </c>
      <c r="G164" s="19" t="s">
        <v>28</v>
      </c>
    </row>
    <row r="165" spans="1:7" hidden="1" x14ac:dyDescent="0.2">
      <c r="A165" s="19" t="s">
        <v>232</v>
      </c>
      <c r="B165" s="19" t="s">
        <v>8</v>
      </c>
      <c r="C165" s="19" t="s">
        <v>233</v>
      </c>
      <c r="D165" s="19" t="s">
        <v>10</v>
      </c>
      <c r="E165" s="19" t="s">
        <v>30</v>
      </c>
      <c r="F165" s="21">
        <v>2882.88</v>
      </c>
      <c r="G165" s="19" t="s">
        <v>28</v>
      </c>
    </row>
    <row r="166" spans="1:7" hidden="1" x14ac:dyDescent="0.2">
      <c r="A166" s="19" t="s">
        <v>232</v>
      </c>
      <c r="B166" s="19" t="s">
        <v>8</v>
      </c>
      <c r="C166" s="19" t="s">
        <v>235</v>
      </c>
      <c r="D166" s="19" t="s">
        <v>22</v>
      </c>
      <c r="E166" s="19" t="s">
        <v>236</v>
      </c>
      <c r="F166" s="21">
        <v>241.11</v>
      </c>
      <c r="G166" s="19" t="s">
        <v>28</v>
      </c>
    </row>
    <row r="167" spans="1:7" hidden="1" x14ac:dyDescent="0.2">
      <c r="A167" s="19" t="s">
        <v>232</v>
      </c>
      <c r="B167" s="19" t="s">
        <v>8</v>
      </c>
      <c r="C167" s="19" t="s">
        <v>235</v>
      </c>
      <c r="D167" s="19" t="s">
        <v>29</v>
      </c>
      <c r="E167" s="19" t="s">
        <v>30</v>
      </c>
      <c r="F167" s="21">
        <v>1.4</v>
      </c>
      <c r="G167" s="19" t="s">
        <v>28</v>
      </c>
    </row>
    <row r="168" spans="1:7" hidden="1" x14ac:dyDescent="0.2">
      <c r="A168" s="19" t="s">
        <v>237</v>
      </c>
      <c r="B168" s="19" t="s">
        <v>8</v>
      </c>
      <c r="C168" s="19" t="s">
        <v>238</v>
      </c>
      <c r="D168" s="19" t="s">
        <v>61</v>
      </c>
      <c r="E168" s="19" t="s">
        <v>189</v>
      </c>
      <c r="F168" s="21">
        <v>8176.31</v>
      </c>
      <c r="G168" s="19" t="s">
        <v>68</v>
      </c>
    </row>
    <row r="169" spans="1:7" hidden="1" x14ac:dyDescent="0.2">
      <c r="A169" s="19" t="s">
        <v>237</v>
      </c>
      <c r="B169" s="19" t="s">
        <v>8</v>
      </c>
      <c r="C169" s="19" t="s">
        <v>238</v>
      </c>
      <c r="D169" s="19" t="s">
        <v>10</v>
      </c>
      <c r="E169" s="19" t="s">
        <v>30</v>
      </c>
      <c r="F169" s="21">
        <v>4316.13</v>
      </c>
      <c r="G169" s="19" t="s">
        <v>28</v>
      </c>
    </row>
    <row r="170" spans="1:7" hidden="1" x14ac:dyDescent="0.2">
      <c r="A170" s="19" t="s">
        <v>237</v>
      </c>
      <c r="B170" s="19" t="s">
        <v>8</v>
      </c>
      <c r="C170" s="19" t="s">
        <v>125</v>
      </c>
      <c r="D170" s="19" t="s">
        <v>61</v>
      </c>
      <c r="E170" s="19" t="s">
        <v>126</v>
      </c>
      <c r="F170" s="21">
        <v>-207387.09</v>
      </c>
      <c r="G170" s="19" t="s">
        <v>12</v>
      </c>
    </row>
    <row r="171" spans="1:7" hidden="1" x14ac:dyDescent="0.2">
      <c r="A171" s="19" t="s">
        <v>237</v>
      </c>
      <c r="B171" s="19" t="s">
        <v>8</v>
      </c>
      <c r="C171" s="19" t="s">
        <v>125</v>
      </c>
      <c r="D171" s="19" t="s">
        <v>10</v>
      </c>
      <c r="E171" s="19" t="s">
        <v>30</v>
      </c>
      <c r="F171" s="22">
        <v>-9828</v>
      </c>
      <c r="G171" s="19" t="s">
        <v>12</v>
      </c>
    </row>
    <row r="172" spans="1:7" hidden="1" x14ac:dyDescent="0.2">
      <c r="A172" s="19" t="s">
        <v>237</v>
      </c>
      <c r="B172" s="19" t="s">
        <v>8</v>
      </c>
      <c r="C172" s="19" t="s">
        <v>239</v>
      </c>
      <c r="D172" s="19" t="s">
        <v>61</v>
      </c>
      <c r="E172" s="19" t="s">
        <v>240</v>
      </c>
      <c r="F172" s="21">
        <v>-213801.12</v>
      </c>
      <c r="G172" s="19" t="s">
        <v>12</v>
      </c>
    </row>
    <row r="173" spans="1:7" hidden="1" x14ac:dyDescent="0.2">
      <c r="A173" s="19" t="s">
        <v>237</v>
      </c>
      <c r="B173" s="19" t="s">
        <v>8</v>
      </c>
      <c r="C173" s="19" t="s">
        <v>239</v>
      </c>
      <c r="D173" s="19" t="s">
        <v>10</v>
      </c>
      <c r="E173" s="19" t="s">
        <v>30</v>
      </c>
      <c r="F173" s="22">
        <v>-8190</v>
      </c>
      <c r="G173" s="19" t="s">
        <v>12</v>
      </c>
    </row>
    <row r="174" spans="1:7" hidden="1" x14ac:dyDescent="0.2">
      <c r="A174" s="19" t="s">
        <v>237</v>
      </c>
      <c r="B174" s="19" t="s">
        <v>8</v>
      </c>
      <c r="C174" s="19" t="s">
        <v>241</v>
      </c>
      <c r="D174" s="19" t="s">
        <v>61</v>
      </c>
      <c r="E174" s="19" t="s">
        <v>242</v>
      </c>
      <c r="F174" s="21">
        <v>2227.1</v>
      </c>
      <c r="G174" s="19" t="s">
        <v>28</v>
      </c>
    </row>
    <row r="175" spans="1:7" hidden="1" x14ac:dyDescent="0.2">
      <c r="A175" s="19" t="s">
        <v>237</v>
      </c>
      <c r="B175" s="19" t="s">
        <v>8</v>
      </c>
      <c r="C175" s="19" t="s">
        <v>241</v>
      </c>
      <c r="D175" s="19" t="s">
        <v>10</v>
      </c>
      <c r="E175" s="19" t="s">
        <v>30</v>
      </c>
      <c r="F175" s="21">
        <v>9559.3700000000008</v>
      </c>
      <c r="G175" s="19" t="s">
        <v>28</v>
      </c>
    </row>
    <row r="176" spans="1:7" hidden="1" x14ac:dyDescent="0.2">
      <c r="A176" s="19" t="s">
        <v>237</v>
      </c>
      <c r="B176" s="19" t="s">
        <v>8</v>
      </c>
      <c r="C176" s="19" t="s">
        <v>243</v>
      </c>
      <c r="D176" s="19" t="s">
        <v>61</v>
      </c>
      <c r="E176" s="19" t="s">
        <v>244</v>
      </c>
      <c r="F176" s="21">
        <v>-0.01</v>
      </c>
      <c r="G176" s="19" t="s">
        <v>28</v>
      </c>
    </row>
    <row r="177" spans="1:7" hidden="1" x14ac:dyDescent="0.2">
      <c r="A177" s="19" t="s">
        <v>237</v>
      </c>
      <c r="B177" s="19" t="s">
        <v>8</v>
      </c>
      <c r="C177" s="19" t="s">
        <v>245</v>
      </c>
      <c r="D177" s="19" t="s">
        <v>61</v>
      </c>
      <c r="E177" s="19" t="s">
        <v>246</v>
      </c>
      <c r="F177" s="20">
        <v>-70934.399999999994</v>
      </c>
      <c r="G177" s="19" t="s">
        <v>12</v>
      </c>
    </row>
    <row r="178" spans="1:7" hidden="1" x14ac:dyDescent="0.2">
      <c r="A178" s="19" t="s">
        <v>237</v>
      </c>
      <c r="B178" s="19" t="s">
        <v>8</v>
      </c>
      <c r="C178" s="19" t="s">
        <v>245</v>
      </c>
      <c r="D178" s="19" t="s">
        <v>10</v>
      </c>
      <c r="E178" s="19" t="s">
        <v>30</v>
      </c>
      <c r="F178" s="22">
        <v>-3276</v>
      </c>
      <c r="G178" s="19" t="s">
        <v>12</v>
      </c>
    </row>
    <row r="179" spans="1:7" hidden="1" x14ac:dyDescent="0.2">
      <c r="A179" s="19" t="s">
        <v>237</v>
      </c>
      <c r="B179" s="19" t="s">
        <v>8</v>
      </c>
      <c r="C179" s="19" t="s">
        <v>247</v>
      </c>
      <c r="D179" s="19" t="s">
        <v>61</v>
      </c>
      <c r="E179" s="19" t="s">
        <v>248</v>
      </c>
      <c r="F179" s="20">
        <v>-40812.699999999997</v>
      </c>
      <c r="G179" s="19" t="s">
        <v>12</v>
      </c>
    </row>
    <row r="180" spans="1:7" hidden="1" x14ac:dyDescent="0.2">
      <c r="A180" s="19" t="s">
        <v>237</v>
      </c>
      <c r="B180" s="19" t="s">
        <v>8</v>
      </c>
      <c r="C180" s="19" t="s">
        <v>247</v>
      </c>
      <c r="D180" s="19" t="s">
        <v>10</v>
      </c>
      <c r="E180" s="19" t="s">
        <v>30</v>
      </c>
      <c r="F180" s="22">
        <v>-6552</v>
      </c>
      <c r="G180" s="19" t="s">
        <v>12</v>
      </c>
    </row>
    <row r="181" spans="1:7" hidden="1" x14ac:dyDescent="0.2">
      <c r="A181" s="19" t="s">
        <v>237</v>
      </c>
      <c r="B181" s="19" t="s">
        <v>8</v>
      </c>
      <c r="C181" s="19" t="s">
        <v>249</v>
      </c>
      <c r="D181" s="19" t="s">
        <v>61</v>
      </c>
      <c r="E181" s="19" t="s">
        <v>250</v>
      </c>
      <c r="F181" s="20">
        <v>-82449.899999999994</v>
      </c>
      <c r="G181" s="19" t="s">
        <v>12</v>
      </c>
    </row>
    <row r="182" spans="1:7" hidden="1" x14ac:dyDescent="0.2">
      <c r="A182" s="19" t="s">
        <v>237</v>
      </c>
      <c r="B182" s="19" t="s">
        <v>8</v>
      </c>
      <c r="C182" s="19" t="s">
        <v>249</v>
      </c>
      <c r="D182" s="19" t="s">
        <v>10</v>
      </c>
      <c r="E182" s="19" t="s">
        <v>30</v>
      </c>
      <c r="F182" s="22">
        <v>-3276</v>
      </c>
      <c r="G182" s="19" t="s">
        <v>12</v>
      </c>
    </row>
    <row r="183" spans="1:7" hidden="1" x14ac:dyDescent="0.2">
      <c r="A183" s="19" t="s">
        <v>237</v>
      </c>
      <c r="B183" s="19" t="s">
        <v>8</v>
      </c>
      <c r="C183" s="19" t="s">
        <v>138</v>
      </c>
      <c r="D183" s="19" t="s">
        <v>10</v>
      </c>
      <c r="E183" s="19" t="s">
        <v>30</v>
      </c>
      <c r="F183" s="21">
        <v>0.01</v>
      </c>
      <c r="G183" s="19" t="s">
        <v>28</v>
      </c>
    </row>
    <row r="184" spans="1:7" hidden="1" x14ac:dyDescent="0.2">
      <c r="A184" s="19" t="s">
        <v>237</v>
      </c>
      <c r="B184" s="19" t="s">
        <v>8</v>
      </c>
      <c r="C184" s="19" t="s">
        <v>194</v>
      </c>
      <c r="D184" s="19" t="s">
        <v>61</v>
      </c>
      <c r="E184" s="19" t="s">
        <v>195</v>
      </c>
      <c r="F184" s="21">
        <v>-197879.75</v>
      </c>
      <c r="G184" s="19" t="s">
        <v>251</v>
      </c>
    </row>
    <row r="185" spans="1:7" hidden="1" x14ac:dyDescent="0.2">
      <c r="A185" s="19" t="s">
        <v>237</v>
      </c>
      <c r="B185" s="19" t="s">
        <v>8</v>
      </c>
      <c r="C185" s="19" t="s">
        <v>194</v>
      </c>
      <c r="D185" s="19" t="s">
        <v>10</v>
      </c>
      <c r="E185" s="19" t="s">
        <v>30</v>
      </c>
      <c r="F185" s="22">
        <v>-4914</v>
      </c>
      <c r="G185" s="19" t="s">
        <v>12</v>
      </c>
    </row>
    <row r="186" spans="1:7" hidden="1" x14ac:dyDescent="0.2">
      <c r="A186" s="19" t="s">
        <v>237</v>
      </c>
      <c r="B186" s="19" t="s">
        <v>8</v>
      </c>
      <c r="C186" s="19" t="s">
        <v>252</v>
      </c>
      <c r="D186" s="19" t="s">
        <v>61</v>
      </c>
      <c r="E186" s="19" t="s">
        <v>253</v>
      </c>
      <c r="F186" s="21">
        <v>-197879.76</v>
      </c>
      <c r="G186" s="19" t="s">
        <v>12</v>
      </c>
    </row>
    <row r="187" spans="1:7" hidden="1" x14ac:dyDescent="0.2">
      <c r="A187" s="19" t="s">
        <v>237</v>
      </c>
      <c r="B187" s="19" t="s">
        <v>8</v>
      </c>
      <c r="C187" s="19" t="s">
        <v>252</v>
      </c>
      <c r="D187" s="19" t="s">
        <v>10</v>
      </c>
      <c r="E187" s="19" t="s">
        <v>30</v>
      </c>
      <c r="F187" s="22">
        <v>-8190</v>
      </c>
      <c r="G187" s="19" t="s">
        <v>12</v>
      </c>
    </row>
    <row r="188" spans="1:7" hidden="1" x14ac:dyDescent="0.2">
      <c r="A188" s="19" t="s">
        <v>237</v>
      </c>
      <c r="B188" s="19" t="s">
        <v>8</v>
      </c>
      <c r="C188" s="19" t="s">
        <v>198</v>
      </c>
      <c r="D188" s="19" t="s">
        <v>61</v>
      </c>
      <c r="E188" s="19" t="s">
        <v>199</v>
      </c>
      <c r="F188" s="21">
        <v>-138021.13</v>
      </c>
      <c r="G188" s="19" t="s">
        <v>12</v>
      </c>
    </row>
    <row r="189" spans="1:7" hidden="1" x14ac:dyDescent="0.2">
      <c r="A189" s="19" t="s">
        <v>237</v>
      </c>
      <c r="B189" s="19" t="s">
        <v>8</v>
      </c>
      <c r="C189" s="19" t="s">
        <v>198</v>
      </c>
      <c r="D189" s="19" t="s">
        <v>10</v>
      </c>
      <c r="E189" s="19" t="s">
        <v>30</v>
      </c>
      <c r="F189" s="22">
        <v>-9828</v>
      </c>
      <c r="G189" s="19" t="s">
        <v>12</v>
      </c>
    </row>
    <row r="190" spans="1:7" hidden="1" x14ac:dyDescent="0.2">
      <c r="A190" s="19" t="s">
        <v>237</v>
      </c>
      <c r="B190" s="19" t="s">
        <v>8</v>
      </c>
      <c r="C190" s="19" t="s">
        <v>254</v>
      </c>
      <c r="D190" s="19" t="s">
        <v>61</v>
      </c>
      <c r="E190" s="19" t="s">
        <v>255</v>
      </c>
      <c r="F190" s="21">
        <v>-197879.76</v>
      </c>
      <c r="G190" s="19" t="s">
        <v>12</v>
      </c>
    </row>
    <row r="191" spans="1:7" hidden="1" x14ac:dyDescent="0.2">
      <c r="A191" s="19" t="s">
        <v>237</v>
      </c>
      <c r="B191" s="19" t="s">
        <v>8</v>
      </c>
      <c r="C191" s="19" t="s">
        <v>254</v>
      </c>
      <c r="D191" s="19" t="s">
        <v>10</v>
      </c>
      <c r="E191" s="19" t="s">
        <v>30</v>
      </c>
      <c r="F191" s="22">
        <v>-8190</v>
      </c>
      <c r="G191" s="19" t="s">
        <v>12</v>
      </c>
    </row>
    <row r="192" spans="1:7" hidden="1" x14ac:dyDescent="0.2">
      <c r="A192" s="19" t="s">
        <v>237</v>
      </c>
      <c r="B192" s="19" t="s">
        <v>8</v>
      </c>
      <c r="C192" s="19" t="s">
        <v>256</v>
      </c>
      <c r="D192" s="19" t="s">
        <v>61</v>
      </c>
      <c r="E192" s="19" t="s">
        <v>257</v>
      </c>
      <c r="F192" s="21">
        <v>-178091.79</v>
      </c>
      <c r="G192" s="19" t="s">
        <v>12</v>
      </c>
    </row>
    <row r="193" spans="1:7" hidden="1" x14ac:dyDescent="0.2">
      <c r="A193" s="19" t="s">
        <v>237</v>
      </c>
      <c r="B193" s="19" t="s">
        <v>8</v>
      </c>
      <c r="C193" s="19" t="s">
        <v>256</v>
      </c>
      <c r="D193" s="19" t="s">
        <v>10</v>
      </c>
      <c r="E193" s="19" t="s">
        <v>30</v>
      </c>
      <c r="F193" s="22">
        <v>-4914</v>
      </c>
      <c r="G193" s="19" t="s">
        <v>12</v>
      </c>
    </row>
    <row r="194" spans="1:7" hidden="1" x14ac:dyDescent="0.2">
      <c r="A194" s="19" t="s">
        <v>237</v>
      </c>
      <c r="B194" s="19" t="s">
        <v>8</v>
      </c>
      <c r="C194" s="19" t="s">
        <v>258</v>
      </c>
      <c r="D194" s="19" t="s">
        <v>61</v>
      </c>
      <c r="E194" s="19" t="s">
        <v>259</v>
      </c>
      <c r="F194" s="20">
        <v>-164899.79999999999</v>
      </c>
      <c r="G194" s="19" t="s">
        <v>12</v>
      </c>
    </row>
    <row r="195" spans="1:7" hidden="1" x14ac:dyDescent="0.2">
      <c r="A195" s="19" t="s">
        <v>237</v>
      </c>
      <c r="B195" s="19" t="s">
        <v>8</v>
      </c>
      <c r="C195" s="19" t="s">
        <v>206</v>
      </c>
      <c r="D195" s="19" t="s">
        <v>10</v>
      </c>
      <c r="E195" s="19" t="s">
        <v>30</v>
      </c>
      <c r="F195" s="21">
        <v>-0.01</v>
      </c>
      <c r="G195" s="19" t="s">
        <v>28</v>
      </c>
    </row>
    <row r="196" spans="1:7" hidden="1" x14ac:dyDescent="0.2">
      <c r="A196" s="19" t="s">
        <v>237</v>
      </c>
      <c r="B196" s="19" t="s">
        <v>8</v>
      </c>
      <c r="C196" s="19" t="s">
        <v>141</v>
      </c>
      <c r="D196" s="19" t="s">
        <v>61</v>
      </c>
      <c r="E196" s="19" t="s">
        <v>142</v>
      </c>
      <c r="F196" s="21">
        <v>-0.01</v>
      </c>
      <c r="G196" s="19" t="s">
        <v>127</v>
      </c>
    </row>
    <row r="197" spans="1:7" hidden="1" x14ac:dyDescent="0.2">
      <c r="A197" s="19" t="s">
        <v>260</v>
      </c>
      <c r="B197" s="19" t="s">
        <v>8</v>
      </c>
      <c r="C197" s="19" t="s">
        <v>26</v>
      </c>
      <c r="D197" s="19" t="s">
        <v>22</v>
      </c>
      <c r="E197" s="19" t="s">
        <v>27</v>
      </c>
      <c r="F197" s="21">
        <v>-7193.51</v>
      </c>
      <c r="G197" s="19" t="s">
        <v>28</v>
      </c>
    </row>
    <row r="198" spans="1:7" hidden="1" x14ac:dyDescent="0.2">
      <c r="A198" s="19" t="s">
        <v>260</v>
      </c>
      <c r="B198" s="19" t="s">
        <v>8</v>
      </c>
      <c r="C198" s="19" t="s">
        <v>26</v>
      </c>
      <c r="D198" s="19" t="s">
        <v>29</v>
      </c>
      <c r="E198" s="19" t="s">
        <v>30</v>
      </c>
      <c r="F198" s="21">
        <v>-343.98</v>
      </c>
      <c r="G198" s="19" t="s">
        <v>28</v>
      </c>
    </row>
    <row r="199" spans="1:7" hidden="1" x14ac:dyDescent="0.2">
      <c r="A199" s="19" t="s">
        <v>260</v>
      </c>
      <c r="B199" s="19" t="s">
        <v>8</v>
      </c>
      <c r="C199" s="19" t="s">
        <v>154</v>
      </c>
      <c r="D199" s="19" t="s">
        <v>22</v>
      </c>
      <c r="E199" s="19" t="s">
        <v>155</v>
      </c>
      <c r="F199" s="21">
        <v>-8965.49</v>
      </c>
      <c r="G199" s="19" t="s">
        <v>28</v>
      </c>
    </row>
    <row r="200" spans="1:7" hidden="1" x14ac:dyDescent="0.2">
      <c r="A200" s="19" t="s">
        <v>260</v>
      </c>
      <c r="B200" s="19" t="s">
        <v>8</v>
      </c>
      <c r="C200" s="19" t="s">
        <v>154</v>
      </c>
      <c r="D200" s="19" t="s">
        <v>29</v>
      </c>
      <c r="E200" s="19" t="s">
        <v>30</v>
      </c>
      <c r="F200" s="20">
        <v>-2392.6</v>
      </c>
      <c r="G200" s="19" t="s">
        <v>28</v>
      </c>
    </row>
    <row r="201" spans="1:7" hidden="1" x14ac:dyDescent="0.2">
      <c r="A201" s="19" t="s">
        <v>260</v>
      </c>
      <c r="B201" s="19" t="s">
        <v>8</v>
      </c>
      <c r="C201" s="19" t="s">
        <v>261</v>
      </c>
      <c r="D201" s="19" t="s">
        <v>10</v>
      </c>
      <c r="E201" s="19" t="s">
        <v>30</v>
      </c>
      <c r="F201" s="21">
        <v>0.01</v>
      </c>
      <c r="G201" s="19" t="s">
        <v>28</v>
      </c>
    </row>
    <row r="202" spans="1:7" hidden="1" x14ac:dyDescent="0.2">
      <c r="A202" s="19" t="s">
        <v>260</v>
      </c>
      <c r="B202" s="19" t="s">
        <v>8</v>
      </c>
      <c r="C202" s="19" t="s">
        <v>262</v>
      </c>
      <c r="D202" s="19" t="s">
        <v>10</v>
      </c>
      <c r="E202" s="19" t="s">
        <v>30</v>
      </c>
      <c r="F202" s="21">
        <v>-0.01</v>
      </c>
      <c r="G202" s="19" t="s">
        <v>28</v>
      </c>
    </row>
    <row r="203" spans="1:7" hidden="1" x14ac:dyDescent="0.2">
      <c r="A203" s="19" t="s">
        <v>260</v>
      </c>
      <c r="B203" s="19" t="s">
        <v>8</v>
      </c>
      <c r="C203" s="19" t="s">
        <v>263</v>
      </c>
      <c r="D203" s="19" t="s">
        <v>61</v>
      </c>
      <c r="E203" s="19" t="s">
        <v>264</v>
      </c>
      <c r="F203" s="21">
        <v>0.01</v>
      </c>
      <c r="G203" s="19" t="s">
        <v>127</v>
      </c>
    </row>
    <row r="204" spans="1:7" hidden="1" x14ac:dyDescent="0.2">
      <c r="A204" s="19" t="s">
        <v>260</v>
      </c>
      <c r="B204" s="19" t="s">
        <v>8</v>
      </c>
      <c r="C204" s="19" t="s">
        <v>265</v>
      </c>
      <c r="D204" s="19" t="s">
        <v>10</v>
      </c>
      <c r="E204" s="19" t="s">
        <v>30</v>
      </c>
      <c r="F204" s="21">
        <v>0.01</v>
      </c>
      <c r="G204" s="19" t="s">
        <v>28</v>
      </c>
    </row>
    <row r="205" spans="1:7" hidden="1" x14ac:dyDescent="0.2">
      <c r="A205" s="19" t="s">
        <v>260</v>
      </c>
      <c r="B205" s="19" t="s">
        <v>8</v>
      </c>
      <c r="C205" s="19" t="s">
        <v>140</v>
      </c>
      <c r="D205" s="19" t="s">
        <v>61</v>
      </c>
      <c r="E205" s="19" t="s">
        <v>62</v>
      </c>
      <c r="F205" s="21">
        <v>-0.01</v>
      </c>
      <c r="G205" s="19" t="s">
        <v>127</v>
      </c>
    </row>
    <row r="206" spans="1:7" hidden="1" x14ac:dyDescent="0.2">
      <c r="A206" s="19" t="s">
        <v>260</v>
      </c>
      <c r="B206" s="19" t="s">
        <v>8</v>
      </c>
      <c r="C206" s="19" t="s">
        <v>202</v>
      </c>
      <c r="D206" s="19" t="s">
        <v>61</v>
      </c>
      <c r="E206" s="19" t="s">
        <v>203</v>
      </c>
      <c r="F206" s="21">
        <v>0.01</v>
      </c>
      <c r="G206" s="19" t="s">
        <v>127</v>
      </c>
    </row>
    <row r="207" spans="1:7" hidden="1" x14ac:dyDescent="0.2">
      <c r="A207" s="19" t="s">
        <v>266</v>
      </c>
      <c r="B207" s="19" t="s">
        <v>8</v>
      </c>
      <c r="C207" s="19" t="s">
        <v>38</v>
      </c>
      <c r="D207" s="19" t="s">
        <v>29</v>
      </c>
      <c r="E207" s="19" t="s">
        <v>30</v>
      </c>
      <c r="F207" s="21">
        <v>-0.01</v>
      </c>
      <c r="G207" s="19" t="s">
        <v>28</v>
      </c>
    </row>
    <row r="208" spans="1:7" hidden="1" x14ac:dyDescent="0.2">
      <c r="A208" s="19" t="s">
        <v>266</v>
      </c>
      <c r="B208" s="19" t="s">
        <v>8</v>
      </c>
      <c r="C208" s="19" t="s">
        <v>99</v>
      </c>
      <c r="D208" s="19" t="s">
        <v>61</v>
      </c>
      <c r="E208" s="19" t="s">
        <v>100</v>
      </c>
      <c r="F208" s="21">
        <v>-0.01</v>
      </c>
      <c r="G208" s="19" t="s">
        <v>127</v>
      </c>
    </row>
    <row r="209" spans="1:7" hidden="1" x14ac:dyDescent="0.2">
      <c r="A209" s="19" t="s">
        <v>266</v>
      </c>
      <c r="B209" s="19" t="s">
        <v>8</v>
      </c>
      <c r="C209" s="19" t="s">
        <v>103</v>
      </c>
      <c r="D209" s="19" t="s">
        <v>61</v>
      </c>
      <c r="E209" s="19" t="s">
        <v>104</v>
      </c>
      <c r="F209" s="21">
        <v>-0.01</v>
      </c>
      <c r="G209" s="19" t="s">
        <v>127</v>
      </c>
    </row>
    <row r="210" spans="1:7" hidden="1" x14ac:dyDescent="0.2">
      <c r="A210" s="19" t="s">
        <v>266</v>
      </c>
      <c r="B210" s="19" t="s">
        <v>8</v>
      </c>
      <c r="C210" s="19" t="s">
        <v>267</v>
      </c>
      <c r="D210" s="19" t="s">
        <v>61</v>
      </c>
      <c r="E210" s="19" t="s">
        <v>268</v>
      </c>
      <c r="F210" s="21">
        <v>-0.01</v>
      </c>
      <c r="G210" s="19" t="s">
        <v>127</v>
      </c>
    </row>
    <row r="211" spans="1:7" hidden="1" x14ac:dyDescent="0.2">
      <c r="A211" s="19" t="s">
        <v>7</v>
      </c>
      <c r="B211" s="19" t="s">
        <v>8</v>
      </c>
      <c r="C211" s="19" t="s">
        <v>269</v>
      </c>
      <c r="D211" s="19" t="s">
        <v>61</v>
      </c>
      <c r="E211" s="19" t="s">
        <v>270</v>
      </c>
      <c r="F211" s="21">
        <v>8162.53</v>
      </c>
      <c r="G211" s="19" t="s">
        <v>68</v>
      </c>
    </row>
    <row r="212" spans="1:7" hidden="1" x14ac:dyDescent="0.2">
      <c r="A212" s="19" t="s">
        <v>7</v>
      </c>
      <c r="B212" s="19" t="s">
        <v>8</v>
      </c>
      <c r="C212" s="19" t="s">
        <v>269</v>
      </c>
      <c r="D212" s="19" t="s">
        <v>10</v>
      </c>
      <c r="E212" s="19" t="s">
        <v>30</v>
      </c>
      <c r="F212" s="21">
        <v>1638</v>
      </c>
      <c r="G212" s="19" t="s">
        <v>28</v>
      </c>
    </row>
    <row r="213" spans="1:7" hidden="1" x14ac:dyDescent="0.2">
      <c r="A213" s="19" t="s">
        <v>7</v>
      </c>
      <c r="B213" s="19" t="s">
        <v>8</v>
      </c>
      <c r="C213" s="19" t="s">
        <v>113</v>
      </c>
      <c r="D213" s="19" t="s">
        <v>22</v>
      </c>
      <c r="E213" s="19" t="s">
        <v>114</v>
      </c>
      <c r="F213" s="21">
        <v>-13590.99</v>
      </c>
      <c r="G213" s="19" t="s">
        <v>12</v>
      </c>
    </row>
    <row r="214" spans="1:7" hidden="1" x14ac:dyDescent="0.2">
      <c r="A214" s="19" t="s">
        <v>7</v>
      </c>
      <c r="B214" s="19" t="s">
        <v>8</v>
      </c>
      <c r="C214" s="19" t="s">
        <v>113</v>
      </c>
      <c r="D214" s="19" t="s">
        <v>29</v>
      </c>
      <c r="E214" s="19" t="s">
        <v>30</v>
      </c>
      <c r="F214" s="21">
        <v>-500.28</v>
      </c>
      <c r="G214" s="19" t="s">
        <v>179</v>
      </c>
    </row>
    <row r="215" spans="1:7" hidden="1" x14ac:dyDescent="0.2">
      <c r="A215" s="19" t="s">
        <v>7</v>
      </c>
      <c r="B215" s="19" t="s">
        <v>8</v>
      </c>
      <c r="C215" s="19" t="s">
        <v>24</v>
      </c>
      <c r="D215" s="19" t="s">
        <v>22</v>
      </c>
      <c r="E215" s="19" t="s">
        <v>25</v>
      </c>
      <c r="F215" s="21">
        <v>43725.34</v>
      </c>
      <c r="G215" s="19" t="s">
        <v>63</v>
      </c>
    </row>
    <row r="216" spans="1:7" hidden="1" x14ac:dyDescent="0.2">
      <c r="A216" s="19" t="s">
        <v>7</v>
      </c>
      <c r="B216" s="19" t="s">
        <v>8</v>
      </c>
      <c r="C216" s="19" t="s">
        <v>24</v>
      </c>
      <c r="D216" s="19" t="s">
        <v>29</v>
      </c>
      <c r="E216" s="19" t="s">
        <v>30</v>
      </c>
      <c r="F216" s="21">
        <v>6135.95</v>
      </c>
      <c r="G216" s="19" t="s">
        <v>63</v>
      </c>
    </row>
    <row r="217" spans="1:7" hidden="1" x14ac:dyDescent="0.2">
      <c r="A217" s="19" t="s">
        <v>7</v>
      </c>
      <c r="B217" s="19" t="s">
        <v>8</v>
      </c>
      <c r="C217" s="19" t="s">
        <v>24</v>
      </c>
      <c r="D217" s="19" t="s">
        <v>31</v>
      </c>
      <c r="E217" s="19" t="s">
        <v>25</v>
      </c>
      <c r="F217" s="21">
        <v>-203111.06</v>
      </c>
      <c r="G217" s="19" t="s">
        <v>12</v>
      </c>
    </row>
    <row r="218" spans="1:7" hidden="1" x14ac:dyDescent="0.2">
      <c r="A218" s="19" t="s">
        <v>7</v>
      </c>
      <c r="B218" s="19" t="s">
        <v>8</v>
      </c>
      <c r="C218" s="19" t="s">
        <v>24</v>
      </c>
      <c r="D218" s="19" t="s">
        <v>33</v>
      </c>
      <c r="E218" s="19" t="s">
        <v>30</v>
      </c>
      <c r="F218" s="22">
        <v>-9828</v>
      </c>
      <c r="G218" s="19" t="s">
        <v>12</v>
      </c>
    </row>
    <row r="219" spans="1:7" hidden="1" x14ac:dyDescent="0.2">
      <c r="A219" s="19" t="s">
        <v>7</v>
      </c>
      <c r="B219" s="19" t="s">
        <v>8</v>
      </c>
      <c r="C219" s="19" t="s">
        <v>152</v>
      </c>
      <c r="D219" s="19" t="s">
        <v>22</v>
      </c>
      <c r="E219" s="19" t="s">
        <v>153</v>
      </c>
      <c r="F219" s="21">
        <v>30748.78</v>
      </c>
      <c r="G219" s="19" t="s">
        <v>28</v>
      </c>
    </row>
    <row r="220" spans="1:7" hidden="1" x14ac:dyDescent="0.2">
      <c r="A220" s="19" t="s">
        <v>7</v>
      </c>
      <c r="B220" s="19" t="s">
        <v>8</v>
      </c>
      <c r="C220" s="19" t="s">
        <v>152</v>
      </c>
      <c r="D220" s="19" t="s">
        <v>29</v>
      </c>
      <c r="E220" s="19" t="s">
        <v>30</v>
      </c>
      <c r="F220" s="21">
        <v>3410.32</v>
      </c>
      <c r="G220" s="19" t="s">
        <v>28</v>
      </c>
    </row>
    <row r="221" spans="1:7" hidden="1" x14ac:dyDescent="0.2">
      <c r="A221" s="19" t="s">
        <v>7</v>
      </c>
      <c r="B221" s="19" t="s">
        <v>8</v>
      </c>
      <c r="C221" s="19" t="s">
        <v>152</v>
      </c>
      <c r="D221" s="19" t="s">
        <v>31</v>
      </c>
      <c r="E221" s="19" t="s">
        <v>153</v>
      </c>
      <c r="F221" s="21">
        <v>-183364.16</v>
      </c>
      <c r="G221" s="19" t="s">
        <v>12</v>
      </c>
    </row>
    <row r="222" spans="1:7" hidden="1" x14ac:dyDescent="0.2">
      <c r="A222" s="19" t="s">
        <v>7</v>
      </c>
      <c r="B222" s="19" t="s">
        <v>8</v>
      </c>
      <c r="C222" s="19" t="s">
        <v>152</v>
      </c>
      <c r="D222" s="19" t="s">
        <v>33</v>
      </c>
      <c r="E222" s="19" t="s">
        <v>30</v>
      </c>
      <c r="F222" s="22">
        <v>-11466</v>
      </c>
      <c r="G222" s="19" t="s">
        <v>12</v>
      </c>
    </row>
    <row r="223" spans="1:7" hidden="1" x14ac:dyDescent="0.2">
      <c r="A223" s="19" t="s">
        <v>7</v>
      </c>
      <c r="B223" s="19" t="s">
        <v>8</v>
      </c>
      <c r="C223" s="19" t="s">
        <v>271</v>
      </c>
      <c r="D223" s="19" t="s">
        <v>22</v>
      </c>
      <c r="E223" s="19" t="s">
        <v>272</v>
      </c>
      <c r="F223" s="21">
        <v>21780.99</v>
      </c>
      <c r="G223" s="19" t="s">
        <v>28</v>
      </c>
    </row>
    <row r="224" spans="1:7" hidden="1" x14ac:dyDescent="0.2">
      <c r="A224" s="19" t="s">
        <v>7</v>
      </c>
      <c r="B224" s="19" t="s">
        <v>8</v>
      </c>
      <c r="C224" s="19" t="s">
        <v>271</v>
      </c>
      <c r="D224" s="19" t="s">
        <v>29</v>
      </c>
      <c r="E224" s="19" t="s">
        <v>30</v>
      </c>
      <c r="F224" s="21">
        <v>3623.26</v>
      </c>
      <c r="G224" s="19" t="s">
        <v>28</v>
      </c>
    </row>
    <row r="225" spans="1:7" hidden="1" x14ac:dyDescent="0.2">
      <c r="A225" s="19" t="s">
        <v>7</v>
      </c>
      <c r="B225" s="19" t="s">
        <v>8</v>
      </c>
      <c r="C225" s="19" t="s">
        <v>271</v>
      </c>
      <c r="D225" s="19" t="s">
        <v>31</v>
      </c>
      <c r="E225" s="19" t="s">
        <v>272</v>
      </c>
      <c r="F225" s="21">
        <v>-237853.75</v>
      </c>
      <c r="G225" s="19" t="s">
        <v>12</v>
      </c>
    </row>
    <row r="226" spans="1:7" hidden="1" x14ac:dyDescent="0.2">
      <c r="A226" s="19" t="s">
        <v>7</v>
      </c>
      <c r="B226" s="19" t="s">
        <v>8</v>
      </c>
      <c r="C226" s="19" t="s">
        <v>271</v>
      </c>
      <c r="D226" s="19" t="s">
        <v>33</v>
      </c>
      <c r="E226" s="19" t="s">
        <v>30</v>
      </c>
      <c r="F226" s="22">
        <v>-8190</v>
      </c>
      <c r="G226" s="19" t="s">
        <v>12</v>
      </c>
    </row>
    <row r="227" spans="1:7" hidden="1" x14ac:dyDescent="0.2">
      <c r="A227" s="19" t="s">
        <v>7</v>
      </c>
      <c r="B227" s="19" t="s">
        <v>8</v>
      </c>
      <c r="C227" s="19" t="s">
        <v>273</v>
      </c>
      <c r="D227" s="19" t="s">
        <v>29</v>
      </c>
      <c r="E227" s="19" t="s">
        <v>30</v>
      </c>
      <c r="F227" s="21">
        <v>1400</v>
      </c>
      <c r="G227" s="19" t="s">
        <v>28</v>
      </c>
    </row>
    <row r="228" spans="1:7" hidden="1" x14ac:dyDescent="0.2">
      <c r="A228" s="19" t="s">
        <v>7</v>
      </c>
      <c r="B228" s="19" t="s">
        <v>8</v>
      </c>
      <c r="C228" s="19" t="s">
        <v>274</v>
      </c>
      <c r="D228" s="19" t="s">
        <v>22</v>
      </c>
      <c r="E228" s="19" t="s">
        <v>275</v>
      </c>
      <c r="F228" s="21">
        <v>-53450.28</v>
      </c>
      <c r="G228" s="19" t="s">
        <v>12</v>
      </c>
    </row>
    <row r="229" spans="1:7" hidden="1" x14ac:dyDescent="0.2">
      <c r="A229" s="19" t="s">
        <v>7</v>
      </c>
      <c r="B229" s="19" t="s">
        <v>8</v>
      </c>
      <c r="C229" s="19" t="s">
        <v>276</v>
      </c>
      <c r="D229" s="19" t="s">
        <v>22</v>
      </c>
      <c r="E229" s="19" t="s">
        <v>277</v>
      </c>
      <c r="F229" s="20">
        <v>-59389.2</v>
      </c>
      <c r="G229" s="19" t="s">
        <v>12</v>
      </c>
    </row>
    <row r="230" spans="1:7" hidden="1" x14ac:dyDescent="0.2">
      <c r="A230" s="19" t="s">
        <v>7</v>
      </c>
      <c r="B230" s="19" t="s">
        <v>8</v>
      </c>
      <c r="C230" s="19" t="s">
        <v>278</v>
      </c>
      <c r="D230" s="19" t="s">
        <v>61</v>
      </c>
      <c r="E230" s="19" t="s">
        <v>279</v>
      </c>
      <c r="F230" s="21">
        <v>2992.94</v>
      </c>
      <c r="G230" s="19" t="s">
        <v>28</v>
      </c>
    </row>
    <row r="231" spans="1:7" hidden="1" x14ac:dyDescent="0.2">
      <c r="A231" s="19" t="s">
        <v>7</v>
      </c>
      <c r="B231" s="19" t="s">
        <v>8</v>
      </c>
      <c r="C231" s="19" t="s">
        <v>278</v>
      </c>
      <c r="D231" s="19" t="s">
        <v>10</v>
      </c>
      <c r="E231" s="19" t="s">
        <v>30</v>
      </c>
      <c r="F231" s="21">
        <v>1638</v>
      </c>
      <c r="G231" s="19" t="s">
        <v>28</v>
      </c>
    </row>
    <row r="232" spans="1:7" hidden="1" x14ac:dyDescent="0.2">
      <c r="A232" s="19" t="s">
        <v>7</v>
      </c>
      <c r="B232" s="19" t="s">
        <v>8</v>
      </c>
      <c r="C232" s="19" t="s">
        <v>280</v>
      </c>
      <c r="D232" s="19" t="s">
        <v>61</v>
      </c>
      <c r="E232" s="19" t="s">
        <v>281</v>
      </c>
      <c r="F232" s="21">
        <v>1271.8499999999999</v>
      </c>
      <c r="G232" s="19" t="s">
        <v>28</v>
      </c>
    </row>
    <row r="233" spans="1:7" hidden="1" x14ac:dyDescent="0.2">
      <c r="A233" s="19" t="s">
        <v>7</v>
      </c>
      <c r="B233" s="19" t="s">
        <v>8</v>
      </c>
      <c r="C233" s="19" t="s">
        <v>280</v>
      </c>
      <c r="D233" s="19" t="s">
        <v>10</v>
      </c>
      <c r="E233" s="19" t="s">
        <v>30</v>
      </c>
      <c r="F233" s="21">
        <v>1638</v>
      </c>
      <c r="G233" s="19" t="s">
        <v>28</v>
      </c>
    </row>
    <row r="234" spans="1:7" hidden="1" x14ac:dyDescent="0.2">
      <c r="A234" s="19" t="s">
        <v>7</v>
      </c>
      <c r="B234" s="19" t="s">
        <v>8</v>
      </c>
      <c r="C234" s="19" t="s">
        <v>282</v>
      </c>
      <c r="D234" s="19" t="s">
        <v>61</v>
      </c>
      <c r="E234" s="19" t="s">
        <v>283</v>
      </c>
      <c r="F234" s="21">
        <v>274.83</v>
      </c>
      <c r="G234" s="19" t="s">
        <v>28</v>
      </c>
    </row>
    <row r="235" spans="1:7" hidden="1" x14ac:dyDescent="0.2">
      <c r="A235" s="19" t="s">
        <v>7</v>
      </c>
      <c r="B235" s="19" t="s">
        <v>8</v>
      </c>
      <c r="C235" s="19" t="s">
        <v>282</v>
      </c>
      <c r="D235" s="19" t="s">
        <v>10</v>
      </c>
      <c r="E235" s="19" t="s">
        <v>30</v>
      </c>
      <c r="F235" s="21">
        <v>1638</v>
      </c>
      <c r="G235" s="19" t="s">
        <v>28</v>
      </c>
    </row>
    <row r="236" spans="1:7" hidden="1" x14ac:dyDescent="0.2">
      <c r="A236" s="19" t="s">
        <v>7</v>
      </c>
      <c r="B236" s="19" t="s">
        <v>8</v>
      </c>
      <c r="C236" s="19" t="s">
        <v>284</v>
      </c>
      <c r="D236" s="19" t="s">
        <v>61</v>
      </c>
      <c r="E236" s="19" t="s">
        <v>124</v>
      </c>
      <c r="F236" s="21">
        <v>252.3</v>
      </c>
      <c r="G236" s="19" t="s">
        <v>28</v>
      </c>
    </row>
    <row r="237" spans="1:7" hidden="1" x14ac:dyDescent="0.2">
      <c r="A237" s="19" t="s">
        <v>7</v>
      </c>
      <c r="B237" s="19" t="s">
        <v>8</v>
      </c>
      <c r="C237" s="19" t="s">
        <v>284</v>
      </c>
      <c r="D237" s="19" t="s">
        <v>10</v>
      </c>
      <c r="E237" s="19" t="s">
        <v>30</v>
      </c>
      <c r="F237" s="21">
        <v>4965.43</v>
      </c>
      <c r="G237" s="19" t="s">
        <v>28</v>
      </c>
    </row>
    <row r="238" spans="1:7" hidden="1" x14ac:dyDescent="0.2">
      <c r="A238" s="19" t="s">
        <v>7</v>
      </c>
      <c r="B238" s="19" t="s">
        <v>8</v>
      </c>
      <c r="C238" s="19" t="s">
        <v>285</v>
      </c>
      <c r="D238" s="19" t="s">
        <v>61</v>
      </c>
      <c r="E238" s="19" t="s">
        <v>286</v>
      </c>
      <c r="F238" s="21">
        <v>8349.44</v>
      </c>
      <c r="G238" s="19" t="s">
        <v>28</v>
      </c>
    </row>
    <row r="239" spans="1:7" hidden="1" x14ac:dyDescent="0.2">
      <c r="A239" s="19" t="s">
        <v>7</v>
      </c>
      <c r="B239" s="19" t="s">
        <v>8</v>
      </c>
      <c r="C239" s="19" t="s">
        <v>285</v>
      </c>
      <c r="D239" s="19" t="s">
        <v>10</v>
      </c>
      <c r="E239" s="19" t="s">
        <v>30</v>
      </c>
      <c r="F239" s="21">
        <v>10339.06</v>
      </c>
      <c r="G239" s="19" t="s">
        <v>28</v>
      </c>
    </row>
    <row r="240" spans="1:7" hidden="1" x14ac:dyDescent="0.2">
      <c r="A240" s="19" t="s">
        <v>7</v>
      </c>
      <c r="B240" s="19" t="s">
        <v>8</v>
      </c>
      <c r="C240" s="19" t="s">
        <v>287</v>
      </c>
      <c r="D240" s="19" t="s">
        <v>61</v>
      </c>
      <c r="E240" s="19" t="s">
        <v>288</v>
      </c>
      <c r="F240" s="21">
        <v>6733.4</v>
      </c>
      <c r="G240" s="19" t="s">
        <v>68</v>
      </c>
    </row>
    <row r="241" spans="1:7" hidden="1" x14ac:dyDescent="0.2">
      <c r="A241" s="19" t="s">
        <v>7</v>
      </c>
      <c r="B241" s="19" t="s">
        <v>8</v>
      </c>
      <c r="C241" s="19" t="s">
        <v>287</v>
      </c>
      <c r="D241" s="19" t="s">
        <v>10</v>
      </c>
      <c r="E241" s="19" t="s">
        <v>30</v>
      </c>
      <c r="F241" s="21">
        <v>622.44000000000005</v>
      </c>
      <c r="G241" s="19" t="s">
        <v>28</v>
      </c>
    </row>
    <row r="242" spans="1:7" hidden="1" x14ac:dyDescent="0.2">
      <c r="A242" s="19" t="s">
        <v>7</v>
      </c>
      <c r="B242" s="19" t="s">
        <v>8</v>
      </c>
      <c r="C242" s="19" t="s">
        <v>289</v>
      </c>
      <c r="D242" s="19" t="s">
        <v>61</v>
      </c>
      <c r="E242" s="19" t="s">
        <v>290</v>
      </c>
      <c r="F242" s="21">
        <v>274.56</v>
      </c>
      <c r="G242" s="19" t="s">
        <v>28</v>
      </c>
    </row>
    <row r="243" spans="1:7" hidden="1" x14ac:dyDescent="0.2">
      <c r="A243" s="19" t="s">
        <v>7</v>
      </c>
      <c r="B243" s="19" t="s">
        <v>8</v>
      </c>
      <c r="C243" s="19" t="s">
        <v>289</v>
      </c>
      <c r="D243" s="19" t="s">
        <v>10</v>
      </c>
      <c r="E243" s="19" t="s">
        <v>30</v>
      </c>
      <c r="F243" s="21">
        <v>1638</v>
      </c>
      <c r="G243" s="19" t="s">
        <v>28</v>
      </c>
    </row>
    <row r="244" spans="1:7" hidden="1" x14ac:dyDescent="0.2">
      <c r="A244" s="19" t="s">
        <v>7</v>
      </c>
      <c r="B244" s="19" t="s">
        <v>8</v>
      </c>
      <c r="C244" s="19" t="s">
        <v>262</v>
      </c>
      <c r="D244" s="19" t="s">
        <v>61</v>
      </c>
      <c r="E244" s="19" t="s">
        <v>291</v>
      </c>
      <c r="F244" s="21">
        <v>-146925.72</v>
      </c>
      <c r="G244" s="19" t="s">
        <v>96</v>
      </c>
    </row>
    <row r="245" spans="1:7" hidden="1" x14ac:dyDescent="0.2">
      <c r="A245" s="19" t="s">
        <v>7</v>
      </c>
      <c r="B245" s="19" t="s">
        <v>8</v>
      </c>
      <c r="C245" s="19" t="s">
        <v>262</v>
      </c>
      <c r="D245" s="19" t="s">
        <v>10</v>
      </c>
      <c r="E245" s="19" t="s">
        <v>30</v>
      </c>
      <c r="F245" s="22">
        <v>-3276</v>
      </c>
      <c r="G245" s="19" t="s">
        <v>96</v>
      </c>
    </row>
    <row r="246" spans="1:7" hidden="1" x14ac:dyDescent="0.2">
      <c r="A246" s="19" t="s">
        <v>7</v>
      </c>
      <c r="B246" s="19" t="s">
        <v>8</v>
      </c>
      <c r="C246" s="19" t="s">
        <v>292</v>
      </c>
      <c r="D246" s="19" t="s">
        <v>61</v>
      </c>
      <c r="E246" s="19" t="s">
        <v>293</v>
      </c>
      <c r="F246" s="21">
        <v>-91244.56</v>
      </c>
      <c r="G246" s="19" t="s">
        <v>96</v>
      </c>
    </row>
    <row r="247" spans="1:7" hidden="1" x14ac:dyDescent="0.2">
      <c r="A247" s="19" t="s">
        <v>7</v>
      </c>
      <c r="B247" s="19" t="s">
        <v>8</v>
      </c>
      <c r="C247" s="19" t="s">
        <v>105</v>
      </c>
      <c r="D247" s="19" t="s">
        <v>61</v>
      </c>
      <c r="E247" s="19" t="s">
        <v>106</v>
      </c>
      <c r="F247" s="21">
        <v>-0.01</v>
      </c>
      <c r="G247" s="19" t="s">
        <v>127</v>
      </c>
    </row>
    <row r="248" spans="1:7" hidden="1" x14ac:dyDescent="0.2">
      <c r="A248" s="19" t="s">
        <v>7</v>
      </c>
      <c r="B248" s="19" t="s">
        <v>8</v>
      </c>
      <c r="C248" s="19" t="s">
        <v>243</v>
      </c>
      <c r="D248" s="19" t="s">
        <v>61</v>
      </c>
      <c r="E248" s="19" t="s">
        <v>244</v>
      </c>
      <c r="F248" s="20">
        <v>-74204.899999999994</v>
      </c>
      <c r="G248" s="19" t="s">
        <v>179</v>
      </c>
    </row>
    <row r="249" spans="1:7" hidden="1" x14ac:dyDescent="0.2">
      <c r="A249" s="19" t="s">
        <v>7</v>
      </c>
      <c r="B249" s="19" t="s">
        <v>8</v>
      </c>
      <c r="C249" s="19" t="s">
        <v>294</v>
      </c>
      <c r="D249" s="19" t="s">
        <v>61</v>
      </c>
      <c r="E249" s="19" t="s">
        <v>295</v>
      </c>
      <c r="F249" s="21">
        <v>-91244.56</v>
      </c>
      <c r="G249" s="19" t="s">
        <v>12</v>
      </c>
    </row>
    <row r="250" spans="1:7" hidden="1" x14ac:dyDescent="0.2">
      <c r="A250" s="19" t="s">
        <v>7</v>
      </c>
      <c r="B250" s="19" t="s">
        <v>8</v>
      </c>
      <c r="C250" s="19" t="s">
        <v>294</v>
      </c>
      <c r="D250" s="19" t="s">
        <v>10</v>
      </c>
      <c r="E250" s="19" t="s">
        <v>30</v>
      </c>
      <c r="F250" s="22">
        <v>-3276</v>
      </c>
      <c r="G250" s="19" t="s">
        <v>12</v>
      </c>
    </row>
    <row r="251" spans="1:7" hidden="1" x14ac:dyDescent="0.2">
      <c r="A251" s="19" t="s">
        <v>7</v>
      </c>
      <c r="B251" s="19" t="s">
        <v>8</v>
      </c>
      <c r="C251" s="19" t="s">
        <v>296</v>
      </c>
      <c r="D251" s="19" t="s">
        <v>61</v>
      </c>
      <c r="E251" s="19" t="s">
        <v>297</v>
      </c>
      <c r="F251" s="21">
        <v>-124664.25</v>
      </c>
      <c r="G251" s="19" t="s">
        <v>12</v>
      </c>
    </row>
    <row r="252" spans="1:7" hidden="1" x14ac:dyDescent="0.2">
      <c r="A252" s="19" t="s">
        <v>7</v>
      </c>
      <c r="B252" s="19" t="s">
        <v>8</v>
      </c>
      <c r="C252" s="19" t="s">
        <v>263</v>
      </c>
      <c r="D252" s="19" t="s">
        <v>61</v>
      </c>
      <c r="E252" s="19" t="s">
        <v>264</v>
      </c>
      <c r="F252" s="21">
        <v>-146183.67000000001</v>
      </c>
      <c r="G252" s="19" t="s">
        <v>96</v>
      </c>
    </row>
    <row r="253" spans="1:7" hidden="1" x14ac:dyDescent="0.2">
      <c r="A253" s="19" t="s">
        <v>7</v>
      </c>
      <c r="B253" s="19" t="s">
        <v>8</v>
      </c>
      <c r="C253" s="19" t="s">
        <v>263</v>
      </c>
      <c r="D253" s="19" t="s">
        <v>10</v>
      </c>
      <c r="E253" s="19" t="s">
        <v>30</v>
      </c>
      <c r="F253" s="22">
        <v>-3276</v>
      </c>
      <c r="G253" s="19" t="s">
        <v>96</v>
      </c>
    </row>
    <row r="254" spans="1:7" hidden="1" x14ac:dyDescent="0.2">
      <c r="A254" s="19" t="s">
        <v>7</v>
      </c>
      <c r="B254" s="19" t="s">
        <v>8</v>
      </c>
      <c r="C254" s="19" t="s">
        <v>298</v>
      </c>
      <c r="D254" s="19" t="s">
        <v>61</v>
      </c>
      <c r="E254" s="19" t="s">
        <v>299</v>
      </c>
      <c r="F254" s="21">
        <v>-191943.37</v>
      </c>
      <c r="G254" s="19" t="s">
        <v>12</v>
      </c>
    </row>
    <row r="255" spans="1:7" hidden="1" x14ac:dyDescent="0.2">
      <c r="A255" s="19" t="s">
        <v>7</v>
      </c>
      <c r="B255" s="19" t="s">
        <v>8</v>
      </c>
      <c r="C255" s="19" t="s">
        <v>298</v>
      </c>
      <c r="D255" s="19" t="s">
        <v>10</v>
      </c>
      <c r="E255" s="19" t="s">
        <v>30</v>
      </c>
      <c r="F255" s="22">
        <v>-4914</v>
      </c>
      <c r="G255" s="19" t="s">
        <v>12</v>
      </c>
    </row>
    <row r="256" spans="1:7" hidden="1" x14ac:dyDescent="0.2">
      <c r="A256" s="19" t="s">
        <v>7</v>
      </c>
      <c r="B256" s="19" t="s">
        <v>8</v>
      </c>
      <c r="C256" s="19" t="s">
        <v>300</v>
      </c>
      <c r="D256" s="19" t="s">
        <v>61</v>
      </c>
      <c r="E256" s="19" t="s">
        <v>301</v>
      </c>
      <c r="F256" s="21">
        <v>-187985.77</v>
      </c>
      <c r="G256" s="19" t="s">
        <v>96</v>
      </c>
    </row>
    <row r="257" spans="1:7" hidden="1" x14ac:dyDescent="0.2">
      <c r="A257" s="19" t="s">
        <v>7</v>
      </c>
      <c r="B257" s="19" t="s">
        <v>8</v>
      </c>
      <c r="C257" s="19" t="s">
        <v>300</v>
      </c>
      <c r="D257" s="19" t="s">
        <v>10</v>
      </c>
      <c r="E257" s="19" t="s">
        <v>30</v>
      </c>
      <c r="F257" s="22">
        <v>-8190</v>
      </c>
      <c r="G257" s="19" t="s">
        <v>96</v>
      </c>
    </row>
    <row r="258" spans="1:7" hidden="1" x14ac:dyDescent="0.2">
      <c r="A258" s="19" t="s">
        <v>7</v>
      </c>
      <c r="B258" s="19" t="s">
        <v>8</v>
      </c>
      <c r="C258" s="19" t="s">
        <v>302</v>
      </c>
      <c r="D258" s="19" t="s">
        <v>61</v>
      </c>
      <c r="E258" s="19" t="s">
        <v>303</v>
      </c>
      <c r="F258" s="21">
        <v>-139505.23000000001</v>
      </c>
      <c r="G258" s="19" t="s">
        <v>96</v>
      </c>
    </row>
    <row r="259" spans="1:7" hidden="1" x14ac:dyDescent="0.2">
      <c r="A259" s="19" t="s">
        <v>7</v>
      </c>
      <c r="B259" s="19" t="s">
        <v>8</v>
      </c>
      <c r="C259" s="19" t="s">
        <v>302</v>
      </c>
      <c r="D259" s="19" t="s">
        <v>10</v>
      </c>
      <c r="E259" s="19" t="s">
        <v>30</v>
      </c>
      <c r="F259" s="22">
        <v>-6552</v>
      </c>
      <c r="G259" s="19" t="s">
        <v>96</v>
      </c>
    </row>
    <row r="260" spans="1:7" hidden="1" x14ac:dyDescent="0.2">
      <c r="A260" s="19" t="s">
        <v>7</v>
      </c>
      <c r="B260" s="19" t="s">
        <v>8</v>
      </c>
      <c r="C260" s="19" t="s">
        <v>304</v>
      </c>
      <c r="D260" s="19" t="s">
        <v>61</v>
      </c>
      <c r="E260" s="19" t="s">
        <v>305</v>
      </c>
      <c r="F260" s="21">
        <v>-195900.96</v>
      </c>
      <c r="G260" s="19" t="s">
        <v>12</v>
      </c>
    </row>
    <row r="261" spans="1:7" hidden="1" x14ac:dyDescent="0.2">
      <c r="A261" s="19" t="s">
        <v>7</v>
      </c>
      <c r="B261" s="19" t="s">
        <v>8</v>
      </c>
      <c r="C261" s="19" t="s">
        <v>265</v>
      </c>
      <c r="D261" s="19" t="s">
        <v>61</v>
      </c>
      <c r="E261" s="19" t="s">
        <v>306</v>
      </c>
      <c r="F261" s="21">
        <v>-107184.87</v>
      </c>
      <c r="G261" s="19" t="s">
        <v>96</v>
      </c>
    </row>
    <row r="262" spans="1:7" hidden="1" x14ac:dyDescent="0.2">
      <c r="A262" s="19" t="s">
        <v>7</v>
      </c>
      <c r="B262" s="19" t="s">
        <v>8</v>
      </c>
      <c r="C262" s="19" t="s">
        <v>307</v>
      </c>
      <c r="D262" s="19" t="s">
        <v>61</v>
      </c>
      <c r="E262" s="19" t="s">
        <v>308</v>
      </c>
      <c r="F262" s="20">
        <v>-192383.1</v>
      </c>
      <c r="G262" s="19" t="s">
        <v>12</v>
      </c>
    </row>
    <row r="263" spans="1:7" hidden="1" x14ac:dyDescent="0.2">
      <c r="A263" s="19" t="s">
        <v>7</v>
      </c>
      <c r="B263" s="19" t="s">
        <v>8</v>
      </c>
      <c r="C263" s="19" t="s">
        <v>307</v>
      </c>
      <c r="D263" s="19" t="s">
        <v>10</v>
      </c>
      <c r="E263" s="19" t="s">
        <v>30</v>
      </c>
      <c r="F263" s="22">
        <v>-3276</v>
      </c>
      <c r="G263" s="19" t="s">
        <v>12</v>
      </c>
    </row>
    <row r="264" spans="1:7" hidden="1" x14ac:dyDescent="0.2">
      <c r="A264" s="19" t="s">
        <v>7</v>
      </c>
      <c r="B264" s="19" t="s">
        <v>8</v>
      </c>
      <c r="C264" s="19" t="s">
        <v>267</v>
      </c>
      <c r="D264" s="19" t="s">
        <v>61</v>
      </c>
      <c r="E264" s="19" t="s">
        <v>268</v>
      </c>
      <c r="F264" s="21">
        <v>-148409.81</v>
      </c>
      <c r="G264" s="19" t="s">
        <v>251</v>
      </c>
    </row>
    <row r="265" spans="1:7" hidden="1" x14ac:dyDescent="0.2">
      <c r="A265" s="19" t="s">
        <v>7</v>
      </c>
      <c r="B265" s="19" t="s">
        <v>8</v>
      </c>
      <c r="C265" s="19" t="s">
        <v>267</v>
      </c>
      <c r="D265" s="19" t="s">
        <v>10</v>
      </c>
      <c r="E265" s="19" t="s">
        <v>30</v>
      </c>
      <c r="F265" s="22">
        <v>-4914</v>
      </c>
      <c r="G265" s="19" t="s">
        <v>12</v>
      </c>
    </row>
    <row r="266" spans="1:7" hidden="1" x14ac:dyDescent="0.2">
      <c r="A266" s="19" t="s">
        <v>7</v>
      </c>
      <c r="B266" s="19" t="s">
        <v>8</v>
      </c>
      <c r="C266" s="19" t="s">
        <v>309</v>
      </c>
      <c r="D266" s="19" t="s">
        <v>61</v>
      </c>
      <c r="E266" s="19" t="s">
        <v>310</v>
      </c>
      <c r="F266" s="21">
        <v>-189964.57</v>
      </c>
      <c r="G266" s="19" t="s">
        <v>96</v>
      </c>
    </row>
    <row r="267" spans="1:7" hidden="1" x14ac:dyDescent="0.2">
      <c r="A267" s="19" t="s">
        <v>7</v>
      </c>
      <c r="B267" s="19" t="s">
        <v>8</v>
      </c>
      <c r="C267" s="19" t="s">
        <v>309</v>
      </c>
      <c r="D267" s="19" t="s">
        <v>10</v>
      </c>
      <c r="E267" s="19" t="s">
        <v>30</v>
      </c>
      <c r="F267" s="22">
        <v>-3276</v>
      </c>
      <c r="G267" s="19" t="s">
        <v>12</v>
      </c>
    </row>
    <row r="268" spans="1:7" hidden="1" x14ac:dyDescent="0.2">
      <c r="A268" s="19" t="s">
        <v>7</v>
      </c>
      <c r="B268" s="19" t="s">
        <v>8</v>
      </c>
      <c r="C268" s="19" t="s">
        <v>311</v>
      </c>
      <c r="D268" s="19" t="s">
        <v>61</v>
      </c>
      <c r="E268" s="19" t="s">
        <v>312</v>
      </c>
      <c r="F268" s="21">
        <v>-187985.77</v>
      </c>
      <c r="G268" s="19" t="s">
        <v>12</v>
      </c>
    </row>
    <row r="269" spans="1:7" hidden="1" x14ac:dyDescent="0.2">
      <c r="A269" s="19" t="s">
        <v>7</v>
      </c>
      <c r="B269" s="19" t="s">
        <v>8</v>
      </c>
      <c r="C269" s="19" t="s">
        <v>311</v>
      </c>
      <c r="D269" s="19" t="s">
        <v>10</v>
      </c>
      <c r="E269" s="19" t="s">
        <v>30</v>
      </c>
      <c r="F269" s="22">
        <v>-9828</v>
      </c>
      <c r="G269" s="19" t="s">
        <v>12</v>
      </c>
    </row>
    <row r="270" spans="1:7" hidden="1" x14ac:dyDescent="0.2">
      <c r="A270" s="19" t="s">
        <v>7</v>
      </c>
      <c r="B270" s="19" t="s">
        <v>8</v>
      </c>
      <c r="C270" s="19" t="s">
        <v>313</v>
      </c>
      <c r="D270" s="19" t="s">
        <v>61</v>
      </c>
      <c r="E270" s="19" t="s">
        <v>314</v>
      </c>
      <c r="F270" s="21">
        <v>-197879.76</v>
      </c>
      <c r="G270" s="19" t="s">
        <v>12</v>
      </c>
    </row>
    <row r="271" spans="1:7" hidden="1" x14ac:dyDescent="0.2">
      <c r="A271" s="19" t="s">
        <v>7</v>
      </c>
      <c r="B271" s="19" t="s">
        <v>8</v>
      </c>
      <c r="C271" s="19" t="s">
        <v>315</v>
      </c>
      <c r="D271" s="19" t="s">
        <v>61</v>
      </c>
      <c r="E271" s="19" t="s">
        <v>316</v>
      </c>
      <c r="F271" s="21">
        <v>-89045.89</v>
      </c>
      <c r="G271" s="19" t="s">
        <v>96</v>
      </c>
    </row>
    <row r="272" spans="1:7" hidden="1" x14ac:dyDescent="0.2">
      <c r="A272" s="19" t="s">
        <v>317</v>
      </c>
      <c r="B272" s="19" t="s">
        <v>8</v>
      </c>
      <c r="C272" s="19" t="s">
        <v>198</v>
      </c>
      <c r="D272" s="19" t="s">
        <v>10</v>
      </c>
      <c r="E272" s="19" t="s">
        <v>30</v>
      </c>
      <c r="F272" s="21">
        <v>0.01</v>
      </c>
      <c r="G272" s="19" t="s">
        <v>28</v>
      </c>
    </row>
    <row r="273" spans="1:7" hidden="1" x14ac:dyDescent="0.2">
      <c r="A273" s="19" t="s">
        <v>318</v>
      </c>
      <c r="B273" s="19" t="s">
        <v>8</v>
      </c>
      <c r="C273" s="19" t="s">
        <v>21</v>
      </c>
      <c r="D273" s="19" t="s">
        <v>22</v>
      </c>
      <c r="E273" s="19" t="s">
        <v>23</v>
      </c>
      <c r="F273" s="21">
        <v>88062.36</v>
      </c>
      <c r="G273" s="19" t="s">
        <v>28</v>
      </c>
    </row>
    <row r="274" spans="1:7" hidden="1" x14ac:dyDescent="0.2">
      <c r="A274" s="19" t="s">
        <v>318</v>
      </c>
      <c r="B274" s="19" t="s">
        <v>8</v>
      </c>
      <c r="C274" s="19" t="s">
        <v>21</v>
      </c>
      <c r="D274" s="19" t="s">
        <v>29</v>
      </c>
      <c r="E274" s="19" t="s">
        <v>30</v>
      </c>
      <c r="F274" s="21">
        <v>7312.03</v>
      </c>
      <c r="G274" s="19" t="s">
        <v>28</v>
      </c>
    </row>
    <row r="275" spans="1:7" hidden="1" x14ac:dyDescent="0.2">
      <c r="A275" s="19" t="s">
        <v>318</v>
      </c>
      <c r="B275" s="19" t="s">
        <v>8</v>
      </c>
      <c r="C275" s="19" t="s">
        <v>21</v>
      </c>
      <c r="D275" s="19" t="s">
        <v>31</v>
      </c>
      <c r="E275" s="19" t="s">
        <v>23</v>
      </c>
      <c r="F275" s="21">
        <v>-276516.12</v>
      </c>
      <c r="G275" s="19" t="s">
        <v>12</v>
      </c>
    </row>
    <row r="276" spans="1:7" hidden="1" x14ac:dyDescent="0.2">
      <c r="A276" s="19" t="s">
        <v>318</v>
      </c>
      <c r="B276" s="19" t="s">
        <v>8</v>
      </c>
      <c r="C276" s="19" t="s">
        <v>21</v>
      </c>
      <c r="D276" s="19" t="s">
        <v>33</v>
      </c>
      <c r="E276" s="19" t="s">
        <v>30</v>
      </c>
      <c r="F276" s="22">
        <v>-9828</v>
      </c>
      <c r="G276" s="19" t="s">
        <v>12</v>
      </c>
    </row>
    <row r="277" spans="1:7" hidden="1" x14ac:dyDescent="0.2">
      <c r="A277" s="19" t="s">
        <v>318</v>
      </c>
      <c r="B277" s="19" t="s">
        <v>8</v>
      </c>
      <c r="C277" s="19" t="s">
        <v>150</v>
      </c>
      <c r="D277" s="19" t="s">
        <v>31</v>
      </c>
      <c r="E277" s="19" t="s">
        <v>151</v>
      </c>
      <c r="F277" s="21">
        <v>-167335.01</v>
      </c>
      <c r="G277" s="19" t="s">
        <v>12</v>
      </c>
    </row>
    <row r="278" spans="1:7" hidden="1" x14ac:dyDescent="0.2">
      <c r="A278" s="19" t="s">
        <v>318</v>
      </c>
      <c r="B278" s="19" t="s">
        <v>8</v>
      </c>
      <c r="C278" s="19" t="s">
        <v>150</v>
      </c>
      <c r="D278" s="19" t="s">
        <v>33</v>
      </c>
      <c r="E278" s="19" t="s">
        <v>30</v>
      </c>
      <c r="F278" s="22">
        <v>-11466</v>
      </c>
      <c r="G278" s="19" t="s">
        <v>12</v>
      </c>
    </row>
    <row r="279" spans="1:7" hidden="1" x14ac:dyDescent="0.2">
      <c r="A279" s="19" t="s">
        <v>318</v>
      </c>
      <c r="B279" s="19" t="s">
        <v>8</v>
      </c>
      <c r="C279" s="19" t="s">
        <v>36</v>
      </c>
      <c r="D279" s="19" t="s">
        <v>31</v>
      </c>
      <c r="E279" s="19" t="s">
        <v>37</v>
      </c>
      <c r="F279" s="21">
        <v>-135110.43</v>
      </c>
      <c r="G279" s="19" t="s">
        <v>12</v>
      </c>
    </row>
    <row r="280" spans="1:7" hidden="1" x14ac:dyDescent="0.2">
      <c r="A280" s="19" t="s">
        <v>318</v>
      </c>
      <c r="B280" s="19" t="s">
        <v>8</v>
      </c>
      <c r="C280" s="19" t="s">
        <v>36</v>
      </c>
      <c r="D280" s="19" t="s">
        <v>33</v>
      </c>
      <c r="E280" s="19" t="s">
        <v>30</v>
      </c>
      <c r="F280" s="22">
        <v>-4914</v>
      </c>
      <c r="G280" s="19" t="s">
        <v>12</v>
      </c>
    </row>
    <row r="281" spans="1:7" hidden="1" x14ac:dyDescent="0.2">
      <c r="A281" s="19" t="s">
        <v>318</v>
      </c>
      <c r="B281" s="19" t="s">
        <v>8</v>
      </c>
      <c r="C281" s="19" t="s">
        <v>38</v>
      </c>
      <c r="D281" s="19" t="s">
        <v>31</v>
      </c>
      <c r="E281" s="19" t="s">
        <v>39</v>
      </c>
      <c r="F281" s="21">
        <v>-141049.35</v>
      </c>
      <c r="G281" s="19" t="s">
        <v>12</v>
      </c>
    </row>
    <row r="282" spans="1:7" hidden="1" x14ac:dyDescent="0.2">
      <c r="A282" s="19" t="s">
        <v>318</v>
      </c>
      <c r="B282" s="19" t="s">
        <v>8</v>
      </c>
      <c r="C282" s="19" t="s">
        <v>38</v>
      </c>
      <c r="D282" s="19" t="s">
        <v>33</v>
      </c>
      <c r="E282" s="19" t="s">
        <v>30</v>
      </c>
      <c r="F282" s="22">
        <v>-9828</v>
      </c>
      <c r="G282" s="19" t="s">
        <v>12</v>
      </c>
    </row>
    <row r="283" spans="1:7" hidden="1" x14ac:dyDescent="0.2">
      <c r="A283" s="19" t="s">
        <v>318</v>
      </c>
      <c r="B283" s="19" t="s">
        <v>8</v>
      </c>
      <c r="C283" s="19" t="s">
        <v>319</v>
      </c>
      <c r="D283" s="19" t="s">
        <v>22</v>
      </c>
      <c r="E283" s="19" t="s">
        <v>320</v>
      </c>
      <c r="F283" s="21">
        <v>-80175.42</v>
      </c>
      <c r="G283" s="19" t="s">
        <v>12</v>
      </c>
    </row>
    <row r="284" spans="1:7" hidden="1" x14ac:dyDescent="0.2">
      <c r="A284" s="19" t="s">
        <v>318</v>
      </c>
      <c r="B284" s="19" t="s">
        <v>8</v>
      </c>
      <c r="C284" s="19" t="s">
        <v>321</v>
      </c>
      <c r="D284" s="19" t="s">
        <v>22</v>
      </c>
      <c r="E284" s="19" t="s">
        <v>322</v>
      </c>
      <c r="F284" s="21">
        <v>46917.46</v>
      </c>
      <c r="G284" s="19" t="s">
        <v>28</v>
      </c>
    </row>
    <row r="285" spans="1:7" hidden="1" x14ac:dyDescent="0.2">
      <c r="A285" s="19" t="s">
        <v>318</v>
      </c>
      <c r="B285" s="19" t="s">
        <v>8</v>
      </c>
      <c r="C285" s="19" t="s">
        <v>321</v>
      </c>
      <c r="D285" s="19" t="s">
        <v>29</v>
      </c>
      <c r="E285" s="19" t="s">
        <v>30</v>
      </c>
      <c r="F285" s="21">
        <v>3223.58</v>
      </c>
      <c r="G285" s="19" t="s">
        <v>28</v>
      </c>
    </row>
    <row r="286" spans="1:7" hidden="1" x14ac:dyDescent="0.2">
      <c r="A286" s="19" t="s">
        <v>318</v>
      </c>
      <c r="B286" s="19" t="s">
        <v>8</v>
      </c>
      <c r="C286" s="19" t="s">
        <v>321</v>
      </c>
      <c r="D286" s="19" t="s">
        <v>31</v>
      </c>
      <c r="E286" s="19" t="s">
        <v>322</v>
      </c>
      <c r="F286" s="20">
        <v>-163320.29999999999</v>
      </c>
      <c r="G286" s="19" t="s">
        <v>12</v>
      </c>
    </row>
    <row r="287" spans="1:7" hidden="1" x14ac:dyDescent="0.2">
      <c r="A287" s="19" t="s">
        <v>318</v>
      </c>
      <c r="B287" s="19" t="s">
        <v>8</v>
      </c>
      <c r="C287" s="19" t="s">
        <v>321</v>
      </c>
      <c r="D287" s="19" t="s">
        <v>33</v>
      </c>
      <c r="E287" s="19" t="s">
        <v>30</v>
      </c>
      <c r="F287" s="22">
        <v>-4914</v>
      </c>
      <c r="G287" s="19" t="s">
        <v>12</v>
      </c>
    </row>
    <row r="288" spans="1:7" hidden="1" x14ac:dyDescent="0.2">
      <c r="A288" s="19" t="s">
        <v>318</v>
      </c>
      <c r="B288" s="19" t="s">
        <v>8</v>
      </c>
      <c r="C288" s="19" t="s">
        <v>323</v>
      </c>
      <c r="D288" s="19" t="s">
        <v>22</v>
      </c>
      <c r="E288" s="19" t="s">
        <v>324</v>
      </c>
      <c r="F288" s="21">
        <v>-56419.74</v>
      </c>
      <c r="G288" s="19" t="s">
        <v>12</v>
      </c>
    </row>
    <row r="289" spans="1:7" hidden="1" x14ac:dyDescent="0.2">
      <c r="A289" s="19" t="s">
        <v>318</v>
      </c>
      <c r="B289" s="19" t="s">
        <v>8</v>
      </c>
      <c r="C289" s="19" t="s">
        <v>273</v>
      </c>
      <c r="D289" s="19" t="s">
        <v>22</v>
      </c>
      <c r="E289" s="19" t="s">
        <v>325</v>
      </c>
      <c r="F289" s="21">
        <v>228.42</v>
      </c>
      <c r="G289" s="19" t="s">
        <v>28</v>
      </c>
    </row>
    <row r="290" spans="1:7" hidden="1" x14ac:dyDescent="0.2">
      <c r="A290" s="19" t="s">
        <v>318</v>
      </c>
      <c r="B290" s="19" t="s">
        <v>8</v>
      </c>
      <c r="C290" s="19" t="s">
        <v>158</v>
      </c>
      <c r="D290" s="19" t="s">
        <v>22</v>
      </c>
      <c r="E290" s="19" t="s">
        <v>159</v>
      </c>
      <c r="F290" s="21">
        <v>-7423.65</v>
      </c>
      <c r="G290" s="19" t="s">
        <v>28</v>
      </c>
    </row>
    <row r="291" spans="1:7" hidden="1" x14ac:dyDescent="0.2">
      <c r="A291" s="19" t="s">
        <v>318</v>
      </c>
      <c r="B291" s="19" t="s">
        <v>8</v>
      </c>
      <c r="C291" s="19" t="s">
        <v>158</v>
      </c>
      <c r="D291" s="19" t="s">
        <v>29</v>
      </c>
      <c r="E291" s="19" t="s">
        <v>30</v>
      </c>
      <c r="F291" s="21">
        <v>-2214.58</v>
      </c>
      <c r="G291" s="19" t="s">
        <v>28</v>
      </c>
    </row>
    <row r="292" spans="1:7" hidden="1" x14ac:dyDescent="0.2">
      <c r="A292" s="19" t="s">
        <v>318</v>
      </c>
      <c r="B292" s="19" t="s">
        <v>8</v>
      </c>
      <c r="C292" s="19" t="s">
        <v>117</v>
      </c>
      <c r="D292" s="19" t="s">
        <v>31</v>
      </c>
      <c r="E292" s="19" t="s">
        <v>118</v>
      </c>
      <c r="F292" s="21">
        <v>-200438.55</v>
      </c>
      <c r="G292" s="19" t="s">
        <v>12</v>
      </c>
    </row>
    <row r="293" spans="1:7" hidden="1" x14ac:dyDescent="0.2">
      <c r="A293" s="19" t="s">
        <v>318</v>
      </c>
      <c r="B293" s="19" t="s">
        <v>8</v>
      </c>
      <c r="C293" s="19" t="s">
        <v>117</v>
      </c>
      <c r="D293" s="19" t="s">
        <v>33</v>
      </c>
      <c r="E293" s="19" t="s">
        <v>30</v>
      </c>
      <c r="F293" s="22">
        <v>-6552</v>
      </c>
      <c r="G293" s="19" t="s">
        <v>12</v>
      </c>
    </row>
    <row r="294" spans="1:7" hidden="1" x14ac:dyDescent="0.2">
      <c r="A294" s="19" t="s">
        <v>318</v>
      </c>
      <c r="B294" s="19" t="s">
        <v>8</v>
      </c>
      <c r="C294" s="19" t="s">
        <v>326</v>
      </c>
      <c r="D294" s="19" t="s">
        <v>22</v>
      </c>
      <c r="E294" s="19" t="s">
        <v>327</v>
      </c>
      <c r="F294" s="21">
        <v>-141049.35</v>
      </c>
      <c r="G294" s="19" t="s">
        <v>12</v>
      </c>
    </row>
    <row r="295" spans="1:7" hidden="1" x14ac:dyDescent="0.2">
      <c r="A295" s="19" t="s">
        <v>318</v>
      </c>
      <c r="B295" s="19" t="s">
        <v>8</v>
      </c>
      <c r="C295" s="19" t="s">
        <v>326</v>
      </c>
      <c r="D295" s="19" t="s">
        <v>29</v>
      </c>
      <c r="E295" s="19" t="s">
        <v>30</v>
      </c>
      <c r="F295" s="22">
        <v>-4914</v>
      </c>
      <c r="G295" s="19" t="s">
        <v>12</v>
      </c>
    </row>
    <row r="296" spans="1:7" hidden="1" x14ac:dyDescent="0.2">
      <c r="A296" s="19" t="s">
        <v>318</v>
      </c>
      <c r="B296" s="19" t="s">
        <v>8</v>
      </c>
      <c r="C296" s="19" t="s">
        <v>56</v>
      </c>
      <c r="D296" s="19" t="s">
        <v>31</v>
      </c>
      <c r="E296" s="19" t="s">
        <v>57</v>
      </c>
      <c r="F296" s="21">
        <v>-94072.49</v>
      </c>
      <c r="G296" s="19" t="s">
        <v>12</v>
      </c>
    </row>
    <row r="297" spans="1:7" hidden="1" x14ac:dyDescent="0.2">
      <c r="A297" s="19" t="s">
        <v>318</v>
      </c>
      <c r="B297" s="19" t="s">
        <v>8</v>
      </c>
      <c r="C297" s="19" t="s">
        <v>56</v>
      </c>
      <c r="D297" s="19" t="s">
        <v>33</v>
      </c>
      <c r="E297" s="19" t="s">
        <v>30</v>
      </c>
      <c r="F297" s="20">
        <v>-4258.8</v>
      </c>
      <c r="G297" s="19" t="s">
        <v>12</v>
      </c>
    </row>
    <row r="298" spans="1:7" hidden="1" x14ac:dyDescent="0.2">
      <c r="A298" s="19" t="s">
        <v>318</v>
      </c>
      <c r="B298" s="19" t="s">
        <v>8</v>
      </c>
      <c r="C298" s="19" t="s">
        <v>328</v>
      </c>
      <c r="D298" s="19" t="s">
        <v>22</v>
      </c>
      <c r="E298" s="19" t="s">
        <v>329</v>
      </c>
      <c r="F298" s="22">
        <v>-57105</v>
      </c>
      <c r="G298" s="19" t="s">
        <v>12</v>
      </c>
    </row>
    <row r="299" spans="1:7" hidden="1" x14ac:dyDescent="0.2">
      <c r="A299" s="19" t="s">
        <v>318</v>
      </c>
      <c r="B299" s="19" t="s">
        <v>8</v>
      </c>
      <c r="C299" s="19" t="s">
        <v>328</v>
      </c>
      <c r="D299" s="19" t="s">
        <v>29</v>
      </c>
      <c r="E299" s="19" t="s">
        <v>30</v>
      </c>
      <c r="F299" s="22">
        <v>-4200</v>
      </c>
      <c r="G299" s="19" t="s">
        <v>12</v>
      </c>
    </row>
    <row r="300" spans="1:7" hidden="1" x14ac:dyDescent="0.2">
      <c r="A300" s="19" t="s">
        <v>318</v>
      </c>
      <c r="B300" s="19" t="s">
        <v>8</v>
      </c>
      <c r="C300" s="19" t="s">
        <v>175</v>
      </c>
      <c r="D300" s="19" t="s">
        <v>10</v>
      </c>
      <c r="E300" s="19" t="s">
        <v>30</v>
      </c>
      <c r="F300" s="21">
        <v>0.01</v>
      </c>
      <c r="G300" s="19" t="s">
        <v>28</v>
      </c>
    </row>
    <row r="301" spans="1:7" hidden="1" x14ac:dyDescent="0.2">
      <c r="A301" s="19" t="s">
        <v>318</v>
      </c>
      <c r="B301" s="19" t="s">
        <v>8</v>
      </c>
      <c r="C301" s="19" t="s">
        <v>84</v>
      </c>
      <c r="D301" s="19" t="s">
        <v>10</v>
      </c>
      <c r="E301" s="19" t="s">
        <v>30</v>
      </c>
      <c r="F301" s="21">
        <v>-0.01</v>
      </c>
      <c r="G301" s="19" t="s">
        <v>28</v>
      </c>
    </row>
    <row r="302" spans="1:7" hidden="1" x14ac:dyDescent="0.2">
      <c r="A302" s="19" t="s">
        <v>318</v>
      </c>
      <c r="B302" s="19" t="s">
        <v>8</v>
      </c>
      <c r="C302" s="19" t="s">
        <v>130</v>
      </c>
      <c r="D302" s="19" t="s">
        <v>10</v>
      </c>
      <c r="E302" s="19" t="s">
        <v>30</v>
      </c>
      <c r="F302" s="21">
        <v>-0.01</v>
      </c>
      <c r="G302" s="19" t="s">
        <v>28</v>
      </c>
    </row>
    <row r="303" spans="1:7" hidden="1" x14ac:dyDescent="0.2">
      <c r="A303" s="19" t="s">
        <v>318</v>
      </c>
      <c r="B303" s="19" t="s">
        <v>8</v>
      </c>
      <c r="C303" s="19" t="s">
        <v>330</v>
      </c>
      <c r="D303" s="19" t="s">
        <v>61</v>
      </c>
      <c r="E303" s="19" t="s">
        <v>331</v>
      </c>
      <c r="F303" s="21">
        <v>-65256.75</v>
      </c>
      <c r="G303" s="19" t="s">
        <v>12</v>
      </c>
    </row>
    <row r="304" spans="1:7" hidden="1" x14ac:dyDescent="0.2">
      <c r="A304" s="19" t="s">
        <v>318</v>
      </c>
      <c r="B304" s="19" t="s">
        <v>8</v>
      </c>
      <c r="C304" s="19" t="s">
        <v>330</v>
      </c>
      <c r="D304" s="19" t="s">
        <v>10</v>
      </c>
      <c r="E304" s="19" t="s">
        <v>30</v>
      </c>
      <c r="F304" s="22">
        <v>-3276</v>
      </c>
      <c r="G304" s="19" t="s">
        <v>12</v>
      </c>
    </row>
    <row r="305" spans="1:7" hidden="1" x14ac:dyDescent="0.2">
      <c r="A305" s="19" t="s">
        <v>318</v>
      </c>
      <c r="B305" s="19" t="s">
        <v>8</v>
      </c>
      <c r="C305" s="19" t="s">
        <v>332</v>
      </c>
      <c r="D305" s="19" t="s">
        <v>61</v>
      </c>
      <c r="E305" s="19" t="s">
        <v>333</v>
      </c>
      <c r="F305" s="21">
        <v>-49469.94</v>
      </c>
      <c r="G305" s="19" t="s">
        <v>12</v>
      </c>
    </row>
    <row r="306" spans="1:7" hidden="1" x14ac:dyDescent="0.2">
      <c r="A306" s="19" t="s">
        <v>318</v>
      </c>
      <c r="B306" s="19" t="s">
        <v>8</v>
      </c>
      <c r="C306" s="19" t="s">
        <v>332</v>
      </c>
      <c r="D306" s="19" t="s">
        <v>10</v>
      </c>
      <c r="E306" s="19" t="s">
        <v>30</v>
      </c>
      <c r="F306" s="22">
        <v>-3276</v>
      </c>
      <c r="G306" s="19" t="s">
        <v>12</v>
      </c>
    </row>
    <row r="307" spans="1:7" hidden="1" x14ac:dyDescent="0.2">
      <c r="A307" s="19" t="s">
        <v>318</v>
      </c>
      <c r="B307" s="19" t="s">
        <v>8</v>
      </c>
      <c r="C307" s="19" t="s">
        <v>334</v>
      </c>
      <c r="D307" s="19" t="s">
        <v>61</v>
      </c>
      <c r="E307" s="19" t="s">
        <v>335</v>
      </c>
      <c r="F307" s="21">
        <v>-41224.949999999997</v>
      </c>
      <c r="G307" s="19" t="s">
        <v>12</v>
      </c>
    </row>
    <row r="308" spans="1:7" hidden="1" x14ac:dyDescent="0.2">
      <c r="A308" s="19" t="s">
        <v>318</v>
      </c>
      <c r="B308" s="19" t="s">
        <v>8</v>
      </c>
      <c r="C308" s="19" t="s">
        <v>336</v>
      </c>
      <c r="D308" s="19" t="s">
        <v>61</v>
      </c>
      <c r="E308" s="19" t="s">
        <v>337</v>
      </c>
      <c r="F308" s="21">
        <v>-25559.47</v>
      </c>
      <c r="G308" s="19" t="s">
        <v>12</v>
      </c>
    </row>
    <row r="309" spans="1:7" hidden="1" x14ac:dyDescent="0.2">
      <c r="A309" s="19" t="s">
        <v>318</v>
      </c>
      <c r="B309" s="19" t="s">
        <v>8</v>
      </c>
      <c r="C309" s="19" t="s">
        <v>338</v>
      </c>
      <c r="D309" s="19" t="s">
        <v>61</v>
      </c>
      <c r="E309" s="19" t="s">
        <v>339</v>
      </c>
      <c r="F309" s="20">
        <v>-82449.899999999994</v>
      </c>
      <c r="G309" s="19" t="s">
        <v>12</v>
      </c>
    </row>
    <row r="310" spans="1:7" hidden="1" x14ac:dyDescent="0.2">
      <c r="A310" s="19" t="s">
        <v>318</v>
      </c>
      <c r="B310" s="19" t="s">
        <v>8</v>
      </c>
      <c r="C310" s="19" t="s">
        <v>338</v>
      </c>
      <c r="D310" s="19" t="s">
        <v>10</v>
      </c>
      <c r="E310" s="19" t="s">
        <v>30</v>
      </c>
      <c r="F310" s="22">
        <v>-3276</v>
      </c>
      <c r="G310" s="19" t="s">
        <v>12</v>
      </c>
    </row>
    <row r="311" spans="1:7" hidden="1" x14ac:dyDescent="0.2">
      <c r="A311" s="19" t="s">
        <v>318</v>
      </c>
      <c r="B311" s="19" t="s">
        <v>8</v>
      </c>
      <c r="C311" s="19" t="s">
        <v>340</v>
      </c>
      <c r="D311" s="19" t="s">
        <v>61</v>
      </c>
      <c r="E311" s="19" t="s">
        <v>341</v>
      </c>
      <c r="F311" s="21">
        <v>-49469.94</v>
      </c>
      <c r="G311" s="19" t="s">
        <v>12</v>
      </c>
    </row>
    <row r="312" spans="1:7" hidden="1" x14ac:dyDescent="0.2">
      <c r="A312" s="19" t="s">
        <v>318</v>
      </c>
      <c r="B312" s="19" t="s">
        <v>8</v>
      </c>
      <c r="C312" s="19" t="s">
        <v>138</v>
      </c>
      <c r="D312" s="19" t="s">
        <v>10</v>
      </c>
      <c r="E312" s="19" t="s">
        <v>30</v>
      </c>
      <c r="F312" s="21">
        <v>-0.01</v>
      </c>
      <c r="G312" s="19" t="s">
        <v>28</v>
      </c>
    </row>
    <row r="313" spans="1:7" hidden="1" x14ac:dyDescent="0.2">
      <c r="A313" s="19" t="s">
        <v>318</v>
      </c>
      <c r="B313" s="19" t="s">
        <v>8</v>
      </c>
      <c r="C313" s="19" t="s">
        <v>342</v>
      </c>
      <c r="D313" s="19" t="s">
        <v>61</v>
      </c>
      <c r="E313" s="19" t="s">
        <v>343</v>
      </c>
      <c r="F313" s="20">
        <v>-26658.799999999999</v>
      </c>
      <c r="G313" s="19" t="s">
        <v>344</v>
      </c>
    </row>
    <row r="314" spans="1:7" hidden="1" x14ac:dyDescent="0.2">
      <c r="A314" s="19" t="s">
        <v>318</v>
      </c>
      <c r="B314" s="19" t="s">
        <v>8</v>
      </c>
      <c r="C314" s="19" t="s">
        <v>345</v>
      </c>
      <c r="D314" s="19" t="s">
        <v>61</v>
      </c>
      <c r="E314" s="19" t="s">
        <v>346</v>
      </c>
      <c r="F314" s="21">
        <v>-52218.27</v>
      </c>
      <c r="G314" s="19" t="s">
        <v>12</v>
      </c>
    </row>
    <row r="315" spans="1:7" hidden="1" x14ac:dyDescent="0.2">
      <c r="A315" s="19" t="s">
        <v>318</v>
      </c>
      <c r="B315" s="19" t="s">
        <v>8</v>
      </c>
      <c r="C315" s="19" t="s">
        <v>204</v>
      </c>
      <c r="D315" s="19" t="s">
        <v>61</v>
      </c>
      <c r="E315" s="19" t="s">
        <v>205</v>
      </c>
      <c r="F315" s="21">
        <v>-53396.82</v>
      </c>
      <c r="G315" s="19" t="s">
        <v>12</v>
      </c>
    </row>
    <row r="316" spans="1:7" hidden="1" x14ac:dyDescent="0.2">
      <c r="A316" s="19" t="s">
        <v>318</v>
      </c>
      <c r="B316" s="19" t="s">
        <v>8</v>
      </c>
      <c r="C316" s="19" t="s">
        <v>347</v>
      </c>
      <c r="D316" s="19" t="s">
        <v>10</v>
      </c>
      <c r="E316" s="19" t="s">
        <v>30</v>
      </c>
      <c r="F316" s="22">
        <v>-4914</v>
      </c>
      <c r="G316" s="19" t="s">
        <v>12</v>
      </c>
    </row>
    <row r="317" spans="1:7" hidden="1" x14ac:dyDescent="0.2">
      <c r="A317" s="19" t="s">
        <v>318</v>
      </c>
      <c r="B317" s="19" t="s">
        <v>8</v>
      </c>
      <c r="C317" s="19" t="s">
        <v>348</v>
      </c>
      <c r="D317" s="19" t="s">
        <v>61</v>
      </c>
      <c r="E317" s="19" t="s">
        <v>70</v>
      </c>
      <c r="F317" s="21">
        <v>-70082.42</v>
      </c>
      <c r="G317" s="19" t="s">
        <v>12</v>
      </c>
    </row>
    <row r="318" spans="1:7" hidden="1" x14ac:dyDescent="0.2">
      <c r="A318" s="19" t="s">
        <v>318</v>
      </c>
      <c r="B318" s="19" t="s">
        <v>8</v>
      </c>
      <c r="C318" s="19" t="s">
        <v>348</v>
      </c>
      <c r="D318" s="19" t="s">
        <v>10</v>
      </c>
      <c r="E318" s="19" t="s">
        <v>30</v>
      </c>
      <c r="F318" s="22">
        <v>-3276</v>
      </c>
      <c r="G318" s="19" t="s">
        <v>12</v>
      </c>
    </row>
    <row r="319" spans="1:7" hidden="1" x14ac:dyDescent="0.2">
      <c r="A319" s="19" t="s">
        <v>318</v>
      </c>
      <c r="B319" s="19" t="s">
        <v>8</v>
      </c>
      <c r="C319" s="19" t="s">
        <v>212</v>
      </c>
      <c r="D319" s="19" t="s">
        <v>61</v>
      </c>
      <c r="E319" s="19" t="s">
        <v>213</v>
      </c>
      <c r="F319" s="21">
        <v>0.01</v>
      </c>
      <c r="G319" s="19" t="s">
        <v>127</v>
      </c>
    </row>
    <row r="320" spans="1:7" hidden="1" x14ac:dyDescent="0.2">
      <c r="A320" s="19" t="s">
        <v>349</v>
      </c>
      <c r="B320" s="19" t="s">
        <v>8</v>
      </c>
      <c r="C320" s="19" t="s">
        <v>350</v>
      </c>
      <c r="D320" s="19" t="s">
        <v>22</v>
      </c>
      <c r="E320" s="19" t="s">
        <v>351</v>
      </c>
      <c r="F320" s="21">
        <v>-136595.16</v>
      </c>
      <c r="G320" s="19" t="s">
        <v>12</v>
      </c>
    </row>
    <row r="321" spans="1:7" hidden="1" x14ac:dyDescent="0.2">
      <c r="A321" s="19" t="s">
        <v>349</v>
      </c>
      <c r="B321" s="19" t="s">
        <v>8</v>
      </c>
      <c r="C321" s="19" t="s">
        <v>177</v>
      </c>
      <c r="D321" s="19" t="s">
        <v>10</v>
      </c>
      <c r="E321" s="19" t="s">
        <v>30</v>
      </c>
      <c r="F321" s="21">
        <v>0.01</v>
      </c>
      <c r="G321" s="19" t="s">
        <v>28</v>
      </c>
    </row>
    <row r="322" spans="1:7" hidden="1" x14ac:dyDescent="0.2">
      <c r="A322" s="19" t="s">
        <v>349</v>
      </c>
      <c r="B322" s="19" t="s">
        <v>8</v>
      </c>
      <c r="C322" s="19" t="s">
        <v>262</v>
      </c>
      <c r="D322" s="19" t="s">
        <v>10</v>
      </c>
      <c r="E322" s="19" t="s">
        <v>30</v>
      </c>
      <c r="F322" s="21">
        <v>0.01</v>
      </c>
      <c r="G322" s="19" t="s">
        <v>28</v>
      </c>
    </row>
    <row r="323" spans="1:7" hidden="1" x14ac:dyDescent="0.2">
      <c r="A323" s="19" t="s">
        <v>349</v>
      </c>
      <c r="B323" s="19" t="s">
        <v>8</v>
      </c>
      <c r="C323" s="19" t="s">
        <v>103</v>
      </c>
      <c r="D323" s="19" t="s">
        <v>10</v>
      </c>
      <c r="E323" s="19" t="s">
        <v>30</v>
      </c>
      <c r="F323" s="21">
        <v>-0.01</v>
      </c>
      <c r="G323" s="19" t="s">
        <v>28</v>
      </c>
    </row>
    <row r="324" spans="1:7" hidden="1" x14ac:dyDescent="0.2">
      <c r="A324" s="19" t="s">
        <v>349</v>
      </c>
      <c r="B324" s="19" t="s">
        <v>8</v>
      </c>
      <c r="C324" s="19" t="s">
        <v>352</v>
      </c>
      <c r="D324" s="19" t="s">
        <v>61</v>
      </c>
      <c r="E324" s="19" t="s">
        <v>72</v>
      </c>
      <c r="F324" s="20">
        <v>-54966.6</v>
      </c>
      <c r="G324" s="19" t="s">
        <v>12</v>
      </c>
    </row>
    <row r="325" spans="1:7" hidden="1" x14ac:dyDescent="0.2">
      <c r="A325" s="19" t="s">
        <v>349</v>
      </c>
      <c r="B325" s="19" t="s">
        <v>8</v>
      </c>
      <c r="C325" s="19" t="s">
        <v>353</v>
      </c>
      <c r="D325" s="19" t="s">
        <v>61</v>
      </c>
      <c r="E325" s="19" t="s">
        <v>354</v>
      </c>
      <c r="F325" s="21">
        <v>-109823.27</v>
      </c>
      <c r="G325" s="19" t="s">
        <v>12</v>
      </c>
    </row>
    <row r="326" spans="1:7" hidden="1" x14ac:dyDescent="0.2">
      <c r="A326" s="19" t="s">
        <v>349</v>
      </c>
      <c r="B326" s="19" t="s">
        <v>8</v>
      </c>
      <c r="C326" s="19" t="s">
        <v>245</v>
      </c>
      <c r="D326" s="19" t="s">
        <v>61</v>
      </c>
      <c r="E326" s="19" t="s">
        <v>246</v>
      </c>
      <c r="F326" s="21">
        <v>-0.01</v>
      </c>
      <c r="G326" s="19" t="s">
        <v>127</v>
      </c>
    </row>
    <row r="327" spans="1:7" hidden="1" x14ac:dyDescent="0.2">
      <c r="A327" s="19" t="s">
        <v>349</v>
      </c>
      <c r="B327" s="19" t="s">
        <v>8</v>
      </c>
      <c r="C327" s="19" t="s">
        <v>355</v>
      </c>
      <c r="D327" s="19" t="s">
        <v>61</v>
      </c>
      <c r="E327" s="19" t="s">
        <v>356</v>
      </c>
      <c r="F327" s="21">
        <v>-104436.54</v>
      </c>
      <c r="G327" s="19" t="s">
        <v>12</v>
      </c>
    </row>
    <row r="328" spans="1:7" hidden="1" x14ac:dyDescent="0.2">
      <c r="A328" s="19" t="s">
        <v>349</v>
      </c>
      <c r="B328" s="19" t="s">
        <v>8</v>
      </c>
      <c r="C328" s="19" t="s">
        <v>355</v>
      </c>
      <c r="D328" s="19" t="s">
        <v>10</v>
      </c>
      <c r="E328" s="19" t="s">
        <v>30</v>
      </c>
      <c r="F328" s="22">
        <v>-3276</v>
      </c>
      <c r="G328" s="19" t="s">
        <v>12</v>
      </c>
    </row>
    <row r="329" spans="1:7" hidden="1" x14ac:dyDescent="0.2">
      <c r="A329" s="19" t="s">
        <v>349</v>
      </c>
      <c r="B329" s="19" t="s">
        <v>8</v>
      </c>
      <c r="C329" s="19" t="s">
        <v>134</v>
      </c>
      <c r="D329" s="19" t="s">
        <v>10</v>
      </c>
      <c r="E329" s="19" t="s">
        <v>30</v>
      </c>
      <c r="F329" s="21">
        <v>0.01</v>
      </c>
      <c r="G329" s="19" t="s">
        <v>28</v>
      </c>
    </row>
    <row r="330" spans="1:7" hidden="1" x14ac:dyDescent="0.2">
      <c r="A330" s="19" t="s">
        <v>349</v>
      </c>
      <c r="B330" s="19" t="s">
        <v>8</v>
      </c>
      <c r="C330" s="19" t="s">
        <v>304</v>
      </c>
      <c r="D330" s="19" t="s">
        <v>10</v>
      </c>
      <c r="E330" s="19" t="s">
        <v>30</v>
      </c>
      <c r="F330" s="21">
        <v>-0.01</v>
      </c>
      <c r="G330" s="19" t="s">
        <v>28</v>
      </c>
    </row>
    <row r="331" spans="1:7" hidden="1" x14ac:dyDescent="0.2">
      <c r="A331" s="19" t="s">
        <v>349</v>
      </c>
      <c r="B331" s="19" t="s">
        <v>8</v>
      </c>
      <c r="C331" s="19" t="s">
        <v>256</v>
      </c>
      <c r="D331" s="19" t="s">
        <v>10</v>
      </c>
      <c r="E331" s="19" t="s">
        <v>30</v>
      </c>
      <c r="F331" s="21">
        <v>0.01</v>
      </c>
      <c r="G331" s="19" t="s">
        <v>28</v>
      </c>
    </row>
    <row r="332" spans="1:7" hidden="1" x14ac:dyDescent="0.2">
      <c r="A332" s="19" t="s">
        <v>349</v>
      </c>
      <c r="B332" s="19" t="s">
        <v>8</v>
      </c>
      <c r="C332" s="19" t="s">
        <v>144</v>
      </c>
      <c r="D332" s="19" t="s">
        <v>10</v>
      </c>
      <c r="E332" s="19" t="s">
        <v>30</v>
      </c>
      <c r="F332" s="21">
        <v>0.01</v>
      </c>
      <c r="G332" s="19" t="s">
        <v>28</v>
      </c>
    </row>
    <row r="333" spans="1:7" hidden="1" x14ac:dyDescent="0.2">
      <c r="A333" s="19" t="s">
        <v>349</v>
      </c>
      <c r="B333" s="19" t="s">
        <v>8</v>
      </c>
      <c r="C333" s="19" t="s">
        <v>141</v>
      </c>
      <c r="D333" s="19" t="s">
        <v>61</v>
      </c>
      <c r="E333" s="19" t="s">
        <v>142</v>
      </c>
      <c r="F333" s="21">
        <v>-0.01</v>
      </c>
      <c r="G333" s="19" t="s">
        <v>127</v>
      </c>
    </row>
    <row r="334" spans="1:7" hidden="1" x14ac:dyDescent="0.2">
      <c r="A334" s="19" t="s">
        <v>349</v>
      </c>
      <c r="B334" s="19" t="s">
        <v>8</v>
      </c>
      <c r="C334" s="19" t="s">
        <v>347</v>
      </c>
      <c r="D334" s="19" t="s">
        <v>61</v>
      </c>
      <c r="E334" s="19" t="s">
        <v>357</v>
      </c>
      <c r="F334" s="21">
        <v>-108833.87</v>
      </c>
      <c r="G334" s="19" t="s">
        <v>12</v>
      </c>
    </row>
    <row r="335" spans="1:7" hidden="1" x14ac:dyDescent="0.2">
      <c r="A335" s="19" t="s">
        <v>349</v>
      </c>
      <c r="B335" s="19" t="s">
        <v>8</v>
      </c>
      <c r="C335" s="19" t="s">
        <v>358</v>
      </c>
      <c r="D335" s="19" t="s">
        <v>61</v>
      </c>
      <c r="E335" s="19" t="s">
        <v>359</v>
      </c>
      <c r="F335" s="21">
        <v>-104436.54</v>
      </c>
      <c r="G335" s="19" t="s">
        <v>12</v>
      </c>
    </row>
    <row r="336" spans="1:7" hidden="1" x14ac:dyDescent="0.2">
      <c r="A336" s="19" t="s">
        <v>349</v>
      </c>
      <c r="B336" s="19" t="s">
        <v>8</v>
      </c>
      <c r="C336" s="19" t="s">
        <v>358</v>
      </c>
      <c r="D336" s="19" t="s">
        <v>10</v>
      </c>
      <c r="E336" s="19" t="s">
        <v>30</v>
      </c>
      <c r="F336" s="22">
        <v>-3276</v>
      </c>
      <c r="G336" s="19" t="s">
        <v>12</v>
      </c>
    </row>
    <row r="337" spans="1:7" hidden="1" x14ac:dyDescent="0.2">
      <c r="A337" s="19" t="s">
        <v>360</v>
      </c>
      <c r="B337" s="19" t="s">
        <v>216</v>
      </c>
      <c r="C337" s="19" t="s">
        <v>361</v>
      </c>
      <c r="D337" s="19" t="s">
        <v>218</v>
      </c>
      <c r="E337" s="19" t="s">
        <v>362</v>
      </c>
      <c r="F337" s="21">
        <v>6870.83</v>
      </c>
      <c r="G337" s="19" t="s">
        <v>19</v>
      </c>
    </row>
    <row r="338" spans="1:7" hidden="1" x14ac:dyDescent="0.2">
      <c r="A338" s="19" t="s">
        <v>360</v>
      </c>
      <c r="B338" s="19" t="s">
        <v>221</v>
      </c>
      <c r="C338" s="19" t="s">
        <v>363</v>
      </c>
      <c r="D338" s="19" t="s">
        <v>218</v>
      </c>
      <c r="E338" s="19" t="s">
        <v>362</v>
      </c>
      <c r="F338" s="21">
        <v>-6870.83</v>
      </c>
      <c r="G338" s="19" t="s">
        <v>364</v>
      </c>
    </row>
    <row r="339" spans="1:7" hidden="1" x14ac:dyDescent="0.2">
      <c r="A339" s="19" t="s">
        <v>365</v>
      </c>
      <c r="B339" s="19" t="s">
        <v>8</v>
      </c>
      <c r="C339" s="19" t="s">
        <v>74</v>
      </c>
      <c r="D339" s="19" t="s">
        <v>61</v>
      </c>
      <c r="E339" s="19" t="s">
        <v>75</v>
      </c>
      <c r="F339" s="21">
        <v>-0.01</v>
      </c>
      <c r="G339" s="19" t="s">
        <v>127</v>
      </c>
    </row>
    <row r="340" spans="1:7" hidden="1" x14ac:dyDescent="0.2">
      <c r="A340" s="19" t="s">
        <v>365</v>
      </c>
      <c r="B340" s="19" t="s">
        <v>8</v>
      </c>
      <c r="C340" s="19" t="s">
        <v>74</v>
      </c>
      <c r="D340" s="19" t="s">
        <v>10</v>
      </c>
      <c r="E340" s="19" t="s">
        <v>30</v>
      </c>
      <c r="F340" s="21">
        <v>0.01</v>
      </c>
      <c r="G340" s="19" t="s">
        <v>28</v>
      </c>
    </row>
    <row r="341" spans="1:7" hidden="1" x14ac:dyDescent="0.2">
      <c r="A341" s="19" t="s">
        <v>365</v>
      </c>
      <c r="B341" s="19" t="s">
        <v>8</v>
      </c>
      <c r="C341" s="19" t="s">
        <v>169</v>
      </c>
      <c r="D341" s="19" t="s">
        <v>10</v>
      </c>
      <c r="E341" s="19" t="s">
        <v>30</v>
      </c>
      <c r="F341" s="21">
        <v>0.01</v>
      </c>
      <c r="G341" s="19" t="s">
        <v>28</v>
      </c>
    </row>
    <row r="342" spans="1:7" hidden="1" x14ac:dyDescent="0.2">
      <c r="A342" s="19" t="s">
        <v>365</v>
      </c>
      <c r="B342" s="19" t="s">
        <v>8</v>
      </c>
      <c r="C342" s="19" t="s">
        <v>263</v>
      </c>
      <c r="D342" s="19" t="s">
        <v>61</v>
      </c>
      <c r="E342" s="19" t="s">
        <v>264</v>
      </c>
      <c r="F342" s="21">
        <v>-0.01</v>
      </c>
      <c r="G342" s="19" t="s">
        <v>127</v>
      </c>
    </row>
    <row r="343" spans="1:7" hidden="1" x14ac:dyDescent="0.2">
      <c r="A343" s="19" t="s">
        <v>365</v>
      </c>
      <c r="B343" s="19" t="s">
        <v>8</v>
      </c>
      <c r="C343" s="19" t="s">
        <v>315</v>
      </c>
      <c r="D343" s="19" t="s">
        <v>10</v>
      </c>
      <c r="E343" s="19" t="s">
        <v>30</v>
      </c>
      <c r="F343" s="21">
        <v>0.01</v>
      </c>
      <c r="G343" s="19" t="s">
        <v>28</v>
      </c>
    </row>
    <row r="344" spans="1:7" hidden="1" x14ac:dyDescent="0.2">
      <c r="A344" s="19" t="s">
        <v>366</v>
      </c>
      <c r="B344" s="19" t="s">
        <v>8</v>
      </c>
      <c r="C344" s="19" t="s">
        <v>188</v>
      </c>
      <c r="D344" s="19" t="s">
        <v>61</v>
      </c>
      <c r="E344" s="19" t="s">
        <v>189</v>
      </c>
      <c r="F344" s="21">
        <v>-0.01</v>
      </c>
      <c r="G344" s="19" t="s">
        <v>127</v>
      </c>
    </row>
    <row r="345" spans="1:7" hidden="1" x14ac:dyDescent="0.2">
      <c r="A345" s="19" t="s">
        <v>366</v>
      </c>
      <c r="B345" s="19" t="s">
        <v>8</v>
      </c>
      <c r="C345" s="19" t="s">
        <v>188</v>
      </c>
      <c r="D345" s="19" t="s">
        <v>10</v>
      </c>
      <c r="E345" s="19" t="s">
        <v>30</v>
      </c>
      <c r="F345" s="21">
        <v>0.01</v>
      </c>
      <c r="G345" s="19" t="s">
        <v>28</v>
      </c>
    </row>
    <row r="346" spans="1:7" hidden="1" x14ac:dyDescent="0.2">
      <c r="A346" s="19" t="s">
        <v>366</v>
      </c>
      <c r="B346" s="19" t="s">
        <v>8</v>
      </c>
      <c r="C346" s="19" t="s">
        <v>194</v>
      </c>
      <c r="D346" s="19" t="s">
        <v>10</v>
      </c>
      <c r="E346" s="19" t="s">
        <v>30</v>
      </c>
      <c r="F346" s="21">
        <v>-0.01</v>
      </c>
      <c r="G346" s="19" t="s">
        <v>28</v>
      </c>
    </row>
    <row r="347" spans="1:7" hidden="1" x14ac:dyDescent="0.2">
      <c r="A347" s="19" t="s">
        <v>366</v>
      </c>
      <c r="B347" s="19" t="s">
        <v>8</v>
      </c>
      <c r="C347" s="19" t="s">
        <v>367</v>
      </c>
      <c r="D347" s="19" t="s">
        <v>61</v>
      </c>
      <c r="E347" s="19" t="s">
        <v>368</v>
      </c>
      <c r="F347" s="21">
        <v>-72555.92</v>
      </c>
      <c r="G347" s="19" t="s">
        <v>12</v>
      </c>
    </row>
    <row r="348" spans="1:7" hidden="1" x14ac:dyDescent="0.2">
      <c r="A348" s="19" t="s">
        <v>369</v>
      </c>
      <c r="B348" s="19" t="s">
        <v>8</v>
      </c>
      <c r="C348" s="19" t="s">
        <v>48</v>
      </c>
      <c r="D348" s="19" t="s">
        <v>29</v>
      </c>
      <c r="E348" s="19" t="s">
        <v>30</v>
      </c>
      <c r="F348" s="21">
        <v>-0.01</v>
      </c>
      <c r="G348" s="19" t="s">
        <v>28</v>
      </c>
    </row>
    <row r="349" spans="1:7" hidden="1" x14ac:dyDescent="0.2">
      <c r="A349" s="19" t="s">
        <v>369</v>
      </c>
      <c r="B349" s="19" t="s">
        <v>8</v>
      </c>
      <c r="C349" s="19" t="s">
        <v>265</v>
      </c>
      <c r="D349" s="19" t="s">
        <v>61</v>
      </c>
      <c r="E349" s="19" t="s">
        <v>306</v>
      </c>
      <c r="F349" s="21">
        <v>0.01</v>
      </c>
      <c r="G349" s="19" t="s">
        <v>127</v>
      </c>
    </row>
    <row r="350" spans="1:7" hidden="1" x14ac:dyDescent="0.2">
      <c r="A350" s="19" t="s">
        <v>369</v>
      </c>
      <c r="B350" s="19" t="s">
        <v>8</v>
      </c>
      <c r="C350" s="19" t="s">
        <v>265</v>
      </c>
      <c r="D350" s="19" t="s">
        <v>10</v>
      </c>
      <c r="E350" s="19" t="s">
        <v>30</v>
      </c>
      <c r="F350" s="21">
        <v>-0.01</v>
      </c>
      <c r="G350" s="19" t="s">
        <v>28</v>
      </c>
    </row>
    <row r="351" spans="1:7" hidden="1" x14ac:dyDescent="0.2">
      <c r="A351" s="23" t="s">
        <v>7</v>
      </c>
      <c r="B351" s="23" t="s">
        <v>8</v>
      </c>
      <c r="C351" s="23" t="s">
        <v>9</v>
      </c>
      <c r="D351" s="23" t="s">
        <v>10</v>
      </c>
      <c r="E351" s="23" t="s">
        <v>11</v>
      </c>
      <c r="F351" s="24">
        <v>-12577.5</v>
      </c>
      <c r="G351" s="23" t="s">
        <v>12</v>
      </c>
    </row>
    <row r="352" spans="1:7" hidden="1" x14ac:dyDescent="0.2">
      <c r="A352" s="23" t="s">
        <v>7</v>
      </c>
      <c r="B352" s="23" t="s">
        <v>8</v>
      </c>
      <c r="C352" s="23" t="s">
        <v>13</v>
      </c>
      <c r="D352" s="23" t="s">
        <v>10</v>
      </c>
      <c r="E352" s="23" t="s">
        <v>14</v>
      </c>
      <c r="F352" s="25">
        <v>-12899.25</v>
      </c>
      <c r="G352" s="23" t="s">
        <v>12</v>
      </c>
    </row>
    <row r="353" spans="1:7" hidden="1" x14ac:dyDescent="0.2">
      <c r="A353" s="23" t="s">
        <v>7</v>
      </c>
      <c r="B353" s="23" t="s">
        <v>8</v>
      </c>
      <c r="C353" s="23" t="s">
        <v>15</v>
      </c>
      <c r="D353" s="23" t="s">
        <v>10</v>
      </c>
      <c r="E353" s="23" t="s">
        <v>16</v>
      </c>
      <c r="F353" s="26">
        <v>-10647</v>
      </c>
      <c r="G353" s="23" t="s">
        <v>12</v>
      </c>
    </row>
    <row r="354" spans="1:7" hidden="1" x14ac:dyDescent="0.2">
      <c r="A354" s="23" t="s">
        <v>7</v>
      </c>
      <c r="B354" s="23" t="s">
        <v>8</v>
      </c>
      <c r="C354" s="23" t="s">
        <v>17</v>
      </c>
      <c r="D354" s="23" t="s">
        <v>10</v>
      </c>
      <c r="E354" s="23" t="s">
        <v>18</v>
      </c>
      <c r="F354" s="26">
        <v>-13689</v>
      </c>
      <c r="G354" s="23" t="s">
        <v>12</v>
      </c>
    </row>
    <row r="355" spans="1:7" hidden="1" x14ac:dyDescent="0.2">
      <c r="A355" s="27" t="s">
        <v>349</v>
      </c>
      <c r="B355" s="27" t="s">
        <v>8</v>
      </c>
      <c r="C355" s="27" t="s">
        <v>370</v>
      </c>
      <c r="D355" s="27" t="s">
        <v>61</v>
      </c>
      <c r="E355" s="27" t="s">
        <v>371</v>
      </c>
      <c r="F355" s="29">
        <v>-3685.5</v>
      </c>
      <c r="G355" s="27" t="s">
        <v>12</v>
      </c>
    </row>
    <row r="356" spans="1:7" hidden="1" x14ac:dyDescent="0.2">
      <c r="A356" s="27" t="s">
        <v>349</v>
      </c>
      <c r="B356" s="27" t="s">
        <v>8</v>
      </c>
      <c r="C356" s="27" t="s">
        <v>370</v>
      </c>
      <c r="D356" s="27" t="s">
        <v>10</v>
      </c>
      <c r="E356" s="27" t="s">
        <v>371</v>
      </c>
      <c r="F356" s="28">
        <v>-368.55</v>
      </c>
      <c r="G356" s="27" t="s">
        <v>12</v>
      </c>
    </row>
    <row r="357" spans="1:7" s="220" customFormat="1" x14ac:dyDescent="0.2">
      <c r="A357" s="223" t="s">
        <v>146</v>
      </c>
      <c r="B357" s="223" t="s">
        <v>8</v>
      </c>
      <c r="C357" s="223" t="s">
        <v>372</v>
      </c>
      <c r="D357" s="223" t="s">
        <v>61</v>
      </c>
      <c r="E357" s="223" t="s">
        <v>373</v>
      </c>
      <c r="F357" s="224">
        <v>13037</v>
      </c>
      <c r="G357" s="223" t="s">
        <v>12</v>
      </c>
    </row>
    <row r="358" spans="1:7" hidden="1" x14ac:dyDescent="0.2">
      <c r="A358" s="30" t="s">
        <v>266</v>
      </c>
      <c r="B358" s="30" t="s">
        <v>8</v>
      </c>
      <c r="C358" s="30" t="s">
        <v>374</v>
      </c>
      <c r="D358" s="30" t="s">
        <v>53</v>
      </c>
      <c r="E358" s="30" t="s">
        <v>375</v>
      </c>
      <c r="F358" s="31">
        <v>-3940.43</v>
      </c>
      <c r="G358" s="30" t="s">
        <v>127</v>
      </c>
    </row>
    <row r="359" spans="1:7" hidden="1" x14ac:dyDescent="0.2">
      <c r="A359" s="30" t="s">
        <v>266</v>
      </c>
      <c r="B359" s="30" t="s">
        <v>8</v>
      </c>
      <c r="C359" s="30" t="s">
        <v>374</v>
      </c>
      <c r="D359" s="30" t="s">
        <v>376</v>
      </c>
      <c r="E359" s="30" t="s">
        <v>377</v>
      </c>
      <c r="F359" s="31">
        <v>-0.09</v>
      </c>
      <c r="G359" s="30" t="s">
        <v>127</v>
      </c>
    </row>
    <row r="360" spans="1:7" hidden="1" x14ac:dyDescent="0.2">
      <c r="A360" s="30" t="s">
        <v>266</v>
      </c>
      <c r="B360" s="30" t="s">
        <v>8</v>
      </c>
      <c r="C360" s="30" t="s">
        <v>374</v>
      </c>
      <c r="D360" s="30" t="s">
        <v>378</v>
      </c>
      <c r="E360" s="30" t="s">
        <v>379</v>
      </c>
      <c r="F360" s="31">
        <v>-0.25</v>
      </c>
      <c r="G360" s="30" t="s">
        <v>127</v>
      </c>
    </row>
    <row r="361" spans="1:7" hidden="1" x14ac:dyDescent="0.2">
      <c r="A361" s="30" t="s">
        <v>266</v>
      </c>
      <c r="B361" s="30" t="s">
        <v>8</v>
      </c>
      <c r="C361" s="30" t="s">
        <v>380</v>
      </c>
      <c r="D361" s="30" t="s">
        <v>61</v>
      </c>
      <c r="E361" s="30" t="s">
        <v>381</v>
      </c>
      <c r="F361" s="31">
        <v>-2235.87</v>
      </c>
      <c r="G361" s="30" t="s">
        <v>127</v>
      </c>
    </row>
    <row r="362" spans="1:7" hidden="1" x14ac:dyDescent="0.2">
      <c r="A362" s="30" t="s">
        <v>369</v>
      </c>
      <c r="B362" s="30" t="s">
        <v>8</v>
      </c>
      <c r="C362" s="30" t="s">
        <v>382</v>
      </c>
      <c r="D362" s="30" t="s">
        <v>10</v>
      </c>
      <c r="E362" s="30" t="s">
        <v>383</v>
      </c>
      <c r="F362" s="31">
        <v>-1.17</v>
      </c>
      <c r="G362" s="30" t="s">
        <v>28</v>
      </c>
    </row>
    <row r="363" spans="1:7" hidden="1" x14ac:dyDescent="0.2">
      <c r="A363" s="30" t="s">
        <v>369</v>
      </c>
      <c r="B363" s="30" t="s">
        <v>8</v>
      </c>
      <c r="C363" s="30" t="s">
        <v>382</v>
      </c>
      <c r="D363" s="30" t="s">
        <v>22</v>
      </c>
      <c r="E363" s="30" t="s">
        <v>384</v>
      </c>
      <c r="F363" s="31">
        <v>-1.17</v>
      </c>
      <c r="G363" s="30" t="s">
        <v>28</v>
      </c>
    </row>
    <row r="364" spans="1:7" s="220" customFormat="1" x14ac:dyDescent="0.2">
      <c r="E364" s="220" t="s">
        <v>385</v>
      </c>
      <c r="F364" s="228">
        <v>640</v>
      </c>
      <c r="G364" s="223" t="s">
        <v>12</v>
      </c>
    </row>
    <row r="365" spans="1:7" s="220" customFormat="1" x14ac:dyDescent="0.2">
      <c r="A365" s="223" t="s">
        <v>386</v>
      </c>
      <c r="B365" s="223" t="s">
        <v>8</v>
      </c>
      <c r="C365" s="223" t="s">
        <v>387</v>
      </c>
      <c r="D365" s="223" t="s">
        <v>10</v>
      </c>
      <c r="E365" s="223" t="s">
        <v>388</v>
      </c>
      <c r="F365" s="224">
        <v>139.74</v>
      </c>
      <c r="G365" s="223" t="s">
        <v>68</v>
      </c>
    </row>
    <row r="366" spans="1:7" s="220" customFormat="1" x14ac:dyDescent="0.2">
      <c r="A366" s="223" t="s">
        <v>386</v>
      </c>
      <c r="B366" s="223" t="s">
        <v>8</v>
      </c>
      <c r="C366" s="223" t="s">
        <v>387</v>
      </c>
      <c r="D366" s="223" t="s">
        <v>22</v>
      </c>
      <c r="E366" s="223" t="s">
        <v>389</v>
      </c>
      <c r="F366" s="224">
        <v>45.49</v>
      </c>
      <c r="G366" s="223" t="s">
        <v>68</v>
      </c>
    </row>
    <row r="367" spans="1:7" s="220" customFormat="1" x14ac:dyDescent="0.2">
      <c r="A367" s="223" t="s">
        <v>386</v>
      </c>
      <c r="B367" s="223" t="s">
        <v>8</v>
      </c>
      <c r="C367" s="223" t="s">
        <v>390</v>
      </c>
      <c r="D367" s="223" t="s">
        <v>10</v>
      </c>
      <c r="E367" s="223" t="s">
        <v>391</v>
      </c>
      <c r="F367" s="224">
        <v>6.04</v>
      </c>
      <c r="G367" s="223" t="s">
        <v>28</v>
      </c>
    </row>
    <row r="368" spans="1:7" s="220" customFormat="1" x14ac:dyDescent="0.2">
      <c r="A368" s="223" t="s">
        <v>237</v>
      </c>
      <c r="B368" s="223" t="s">
        <v>8</v>
      </c>
      <c r="C368" s="223" t="s">
        <v>387</v>
      </c>
      <c r="D368" s="223" t="s">
        <v>10</v>
      </c>
      <c r="E368" s="223" t="s">
        <v>388</v>
      </c>
      <c r="F368" s="224">
        <v>139.74</v>
      </c>
      <c r="G368" s="223" t="s">
        <v>68</v>
      </c>
    </row>
    <row r="369" spans="1:7" s="220" customFormat="1" x14ac:dyDescent="0.2">
      <c r="A369" s="223" t="s">
        <v>237</v>
      </c>
      <c r="B369" s="223" t="s">
        <v>8</v>
      </c>
      <c r="C369" s="223" t="s">
        <v>387</v>
      </c>
      <c r="D369" s="223" t="s">
        <v>22</v>
      </c>
      <c r="E369" s="223" t="s">
        <v>389</v>
      </c>
      <c r="F369" s="224">
        <v>45.5</v>
      </c>
      <c r="G369" s="223" t="s">
        <v>68</v>
      </c>
    </row>
    <row r="370" spans="1:7" s="220" customFormat="1" x14ac:dyDescent="0.2">
      <c r="A370" s="223" t="s">
        <v>237</v>
      </c>
      <c r="B370" s="223" t="s">
        <v>8</v>
      </c>
      <c r="C370" s="223" t="s">
        <v>387</v>
      </c>
      <c r="D370" s="223" t="s">
        <v>52</v>
      </c>
      <c r="E370" s="223" t="s">
        <v>392</v>
      </c>
      <c r="F370" s="224">
        <v>33.1</v>
      </c>
      <c r="G370" s="223" t="s">
        <v>127</v>
      </c>
    </row>
    <row r="371" spans="1:7" hidden="1" x14ac:dyDescent="0.2">
      <c r="A371" s="32" t="s">
        <v>393</v>
      </c>
      <c r="B371" s="32" t="s">
        <v>8</v>
      </c>
      <c r="C371" s="32" t="s">
        <v>394</v>
      </c>
      <c r="D371" s="32" t="s">
        <v>29</v>
      </c>
      <c r="E371" s="32" t="s">
        <v>395</v>
      </c>
      <c r="F371" s="33">
        <v>-14299.99</v>
      </c>
      <c r="G371" s="32" t="s">
        <v>12</v>
      </c>
    </row>
    <row r="372" spans="1:7" s="220" customFormat="1" x14ac:dyDescent="0.2">
      <c r="A372" s="223" t="s">
        <v>260</v>
      </c>
      <c r="B372" s="223" t="s">
        <v>8</v>
      </c>
      <c r="C372" s="223" t="s">
        <v>396</v>
      </c>
      <c r="D372" s="223" t="s">
        <v>61</v>
      </c>
      <c r="E372" s="223" t="s">
        <v>397</v>
      </c>
      <c r="F372" s="224">
        <v>2806.35</v>
      </c>
      <c r="G372" s="223" t="s">
        <v>28</v>
      </c>
    </row>
    <row r="373" spans="1:7" s="220" customFormat="1" x14ac:dyDescent="0.2">
      <c r="A373" s="223" t="s">
        <v>260</v>
      </c>
      <c r="B373" s="223" t="s">
        <v>8</v>
      </c>
      <c r="C373" s="223" t="s">
        <v>396</v>
      </c>
      <c r="D373" s="223" t="s">
        <v>10</v>
      </c>
      <c r="E373" s="223" t="s">
        <v>397</v>
      </c>
      <c r="F373" s="224">
        <v>2816.18</v>
      </c>
      <c r="G373" s="223" t="s">
        <v>28</v>
      </c>
    </row>
    <row r="374" spans="1:7" hidden="1" x14ac:dyDescent="0.2">
      <c r="A374" s="32" t="s">
        <v>266</v>
      </c>
      <c r="B374" s="32" t="s">
        <v>8</v>
      </c>
      <c r="C374" s="32" t="s">
        <v>398</v>
      </c>
      <c r="D374" s="32" t="s">
        <v>61</v>
      </c>
      <c r="E374" s="32" t="s">
        <v>399</v>
      </c>
      <c r="F374" s="33">
        <v>-403.85</v>
      </c>
      <c r="G374" s="32" t="s">
        <v>127</v>
      </c>
    </row>
    <row r="375" spans="1:7" s="220" customFormat="1" x14ac:dyDescent="0.2">
      <c r="A375" s="223" t="s">
        <v>266</v>
      </c>
      <c r="B375" s="223" t="s">
        <v>8</v>
      </c>
      <c r="C375" s="223" t="s">
        <v>400</v>
      </c>
      <c r="D375" s="223" t="s">
        <v>10</v>
      </c>
      <c r="E375" s="223" t="s">
        <v>401</v>
      </c>
      <c r="F375" s="224">
        <v>2256.79</v>
      </c>
      <c r="G375" s="223" t="s">
        <v>127</v>
      </c>
    </row>
    <row r="376" spans="1:7" s="220" customFormat="1" x14ac:dyDescent="0.2">
      <c r="A376" s="223" t="s">
        <v>266</v>
      </c>
      <c r="B376" s="223" t="s">
        <v>8</v>
      </c>
      <c r="C376" s="223" t="s">
        <v>400</v>
      </c>
      <c r="D376" s="223" t="s">
        <v>22</v>
      </c>
      <c r="E376" s="223" t="s">
        <v>402</v>
      </c>
      <c r="F376" s="224">
        <v>2360.91</v>
      </c>
      <c r="G376" s="223" t="s">
        <v>127</v>
      </c>
    </row>
    <row r="377" spans="1:7" s="220" customFormat="1" x14ac:dyDescent="0.2">
      <c r="A377" s="223" t="s">
        <v>266</v>
      </c>
      <c r="B377" s="223" t="s">
        <v>8</v>
      </c>
      <c r="C377" s="223" t="s">
        <v>400</v>
      </c>
      <c r="D377" s="223" t="s">
        <v>29</v>
      </c>
      <c r="E377" s="223" t="s">
        <v>403</v>
      </c>
      <c r="F377" s="224">
        <v>172.17</v>
      </c>
      <c r="G377" s="223" t="s">
        <v>127</v>
      </c>
    </row>
    <row r="378" spans="1:7" s="220" customFormat="1" x14ac:dyDescent="0.2">
      <c r="A378" s="223" t="s">
        <v>266</v>
      </c>
      <c r="B378" s="223" t="s">
        <v>8</v>
      </c>
      <c r="C378" s="223" t="s">
        <v>400</v>
      </c>
      <c r="D378" s="223" t="s">
        <v>31</v>
      </c>
      <c r="E378" s="223" t="s">
        <v>404</v>
      </c>
      <c r="F378" s="224">
        <v>118.04</v>
      </c>
      <c r="G378" s="223" t="s">
        <v>127</v>
      </c>
    </row>
    <row r="379" spans="1:7" s="220" customFormat="1" x14ac:dyDescent="0.2">
      <c r="A379" s="223" t="s">
        <v>266</v>
      </c>
      <c r="B379" s="223" t="s">
        <v>8</v>
      </c>
      <c r="C379" s="223" t="s">
        <v>400</v>
      </c>
      <c r="D379" s="223" t="s">
        <v>33</v>
      </c>
      <c r="E379" s="223" t="s">
        <v>405</v>
      </c>
      <c r="F379" s="224">
        <v>295.13</v>
      </c>
      <c r="G379" s="223" t="s">
        <v>127</v>
      </c>
    </row>
    <row r="380" spans="1:7" s="220" customFormat="1" x14ac:dyDescent="0.2">
      <c r="A380" s="223" t="s">
        <v>266</v>
      </c>
      <c r="B380" s="223" t="s">
        <v>8</v>
      </c>
      <c r="C380" s="223" t="s">
        <v>400</v>
      </c>
      <c r="D380" s="223" t="s">
        <v>52</v>
      </c>
      <c r="E380" s="223" t="s">
        <v>406</v>
      </c>
      <c r="F380" s="224">
        <v>1.77</v>
      </c>
      <c r="G380" s="223" t="s">
        <v>127</v>
      </c>
    </row>
    <row r="381" spans="1:7" s="220" customFormat="1" x14ac:dyDescent="0.2">
      <c r="A381" s="223" t="s">
        <v>266</v>
      </c>
      <c r="B381" s="223" t="s">
        <v>8</v>
      </c>
      <c r="C381" s="223" t="s">
        <v>400</v>
      </c>
      <c r="D381" s="223" t="s">
        <v>53</v>
      </c>
      <c r="E381" s="223" t="s">
        <v>407</v>
      </c>
      <c r="F381" s="224">
        <v>88.54</v>
      </c>
      <c r="G381" s="223" t="s">
        <v>127</v>
      </c>
    </row>
    <row r="382" spans="1:7" s="220" customFormat="1" x14ac:dyDescent="0.2">
      <c r="A382" s="223" t="s">
        <v>266</v>
      </c>
      <c r="B382" s="223" t="s">
        <v>8</v>
      </c>
      <c r="C382" s="223" t="s">
        <v>400</v>
      </c>
      <c r="D382" s="223" t="s">
        <v>376</v>
      </c>
      <c r="E382" s="223" t="s">
        <v>408</v>
      </c>
      <c r="F382" s="224">
        <v>56.82</v>
      </c>
      <c r="G382" s="223" t="s">
        <v>127</v>
      </c>
    </row>
    <row r="383" spans="1:7" s="220" customFormat="1" x14ac:dyDescent="0.2">
      <c r="A383" s="223" t="s">
        <v>266</v>
      </c>
      <c r="B383" s="223" t="s">
        <v>8</v>
      </c>
      <c r="C383" s="223" t="s">
        <v>400</v>
      </c>
      <c r="D383" s="223" t="s">
        <v>378</v>
      </c>
      <c r="E383" s="223" t="s">
        <v>409</v>
      </c>
      <c r="F383" s="224">
        <v>450.65</v>
      </c>
      <c r="G383" s="223" t="s">
        <v>127</v>
      </c>
    </row>
    <row r="384" spans="1:7" s="220" customFormat="1" x14ac:dyDescent="0.2">
      <c r="A384" s="223" t="s">
        <v>266</v>
      </c>
      <c r="B384" s="223" t="s">
        <v>8</v>
      </c>
      <c r="C384" s="223" t="s">
        <v>400</v>
      </c>
      <c r="D384" s="223" t="s">
        <v>410</v>
      </c>
      <c r="E384" s="223" t="s">
        <v>411</v>
      </c>
      <c r="F384" s="224">
        <v>135.80000000000001</v>
      </c>
      <c r="G384" s="223" t="s">
        <v>127</v>
      </c>
    </row>
    <row r="385" spans="1:7" s="220" customFormat="1" x14ac:dyDescent="0.2">
      <c r="A385" s="223" t="s">
        <v>266</v>
      </c>
      <c r="B385" s="223" t="s">
        <v>8</v>
      </c>
      <c r="C385" s="223" t="s">
        <v>400</v>
      </c>
      <c r="D385" s="223" t="s">
        <v>412</v>
      </c>
      <c r="E385" s="223" t="s">
        <v>413</v>
      </c>
      <c r="F385" s="224">
        <v>292.48</v>
      </c>
      <c r="G385" s="223" t="s">
        <v>127</v>
      </c>
    </row>
    <row r="386" spans="1:7" s="220" customFormat="1" x14ac:dyDescent="0.2">
      <c r="A386" s="223" t="s">
        <v>266</v>
      </c>
      <c r="B386" s="223" t="s">
        <v>8</v>
      </c>
      <c r="C386" s="223" t="s">
        <v>400</v>
      </c>
      <c r="D386" s="223" t="s">
        <v>414</v>
      </c>
      <c r="E386" s="223" t="s">
        <v>415</v>
      </c>
      <c r="F386" s="224">
        <v>130.57</v>
      </c>
      <c r="G386" s="223" t="s">
        <v>127</v>
      </c>
    </row>
    <row r="387" spans="1:7" s="220" customFormat="1" x14ac:dyDescent="0.2">
      <c r="A387" s="223" t="s">
        <v>266</v>
      </c>
      <c r="B387" s="223" t="s">
        <v>8</v>
      </c>
      <c r="C387" s="223" t="s">
        <v>400</v>
      </c>
      <c r="D387" s="223" t="s">
        <v>416</v>
      </c>
      <c r="E387" s="223" t="s">
        <v>417</v>
      </c>
      <c r="F387" s="224">
        <v>438.72</v>
      </c>
      <c r="G387" s="223" t="s">
        <v>127</v>
      </c>
    </row>
    <row r="388" spans="1:7" s="220" customFormat="1" x14ac:dyDescent="0.2">
      <c r="A388" s="223" t="s">
        <v>266</v>
      </c>
      <c r="B388" s="223" t="s">
        <v>8</v>
      </c>
      <c r="C388" s="223" t="s">
        <v>400</v>
      </c>
      <c r="D388" s="223" t="s">
        <v>418</v>
      </c>
      <c r="E388" s="223" t="s">
        <v>419</v>
      </c>
      <c r="F388" s="224">
        <v>658.08</v>
      </c>
      <c r="G388" s="223" t="s">
        <v>127</v>
      </c>
    </row>
    <row r="389" spans="1:7" s="220" customFormat="1" x14ac:dyDescent="0.2">
      <c r="A389" s="223" t="s">
        <v>266</v>
      </c>
      <c r="B389" s="223" t="s">
        <v>8</v>
      </c>
      <c r="C389" s="223" t="s">
        <v>400</v>
      </c>
      <c r="D389" s="223" t="s">
        <v>420</v>
      </c>
      <c r="E389" s="223" t="s">
        <v>421</v>
      </c>
      <c r="F389" s="224">
        <v>154.59</v>
      </c>
      <c r="G389" s="223" t="s">
        <v>127</v>
      </c>
    </row>
    <row r="390" spans="1:7" hidden="1" x14ac:dyDescent="0.2">
      <c r="A390" s="32" t="s">
        <v>266</v>
      </c>
      <c r="B390" s="32" t="s">
        <v>8</v>
      </c>
      <c r="C390" s="32" t="s">
        <v>422</v>
      </c>
      <c r="D390" s="32" t="s">
        <v>61</v>
      </c>
      <c r="E390" s="32" t="s">
        <v>423</v>
      </c>
      <c r="F390" s="33">
        <v>-2746.18</v>
      </c>
      <c r="G390" s="32" t="s">
        <v>127</v>
      </c>
    </row>
    <row r="391" spans="1:7" hidden="1" x14ac:dyDescent="0.2">
      <c r="A391" s="32" t="s">
        <v>266</v>
      </c>
      <c r="B391" s="32" t="s">
        <v>8</v>
      </c>
      <c r="C391" s="32" t="s">
        <v>422</v>
      </c>
      <c r="D391" s="32" t="s">
        <v>10</v>
      </c>
      <c r="E391" s="32" t="s">
        <v>424</v>
      </c>
      <c r="F391" s="34">
        <v>-327.60000000000002</v>
      </c>
      <c r="G391" s="32" t="s">
        <v>127</v>
      </c>
    </row>
    <row r="392" spans="1:7" hidden="1" x14ac:dyDescent="0.2">
      <c r="A392" s="32" t="s">
        <v>266</v>
      </c>
      <c r="B392" s="32" t="s">
        <v>8</v>
      </c>
      <c r="C392" s="32" t="s">
        <v>422</v>
      </c>
      <c r="D392" s="32" t="s">
        <v>22</v>
      </c>
      <c r="E392" s="32" t="s">
        <v>424</v>
      </c>
      <c r="F392" s="33">
        <v>-48.66</v>
      </c>
      <c r="G392" s="32" t="s">
        <v>127</v>
      </c>
    </row>
    <row r="393" spans="1:7" hidden="1" x14ac:dyDescent="0.2">
      <c r="A393" s="32" t="s">
        <v>266</v>
      </c>
      <c r="B393" s="32" t="s">
        <v>8</v>
      </c>
      <c r="C393" s="32" t="s">
        <v>425</v>
      </c>
      <c r="D393" s="32" t="s">
        <v>61</v>
      </c>
      <c r="E393" s="32" t="s">
        <v>426</v>
      </c>
      <c r="F393" s="33">
        <v>-29.28</v>
      </c>
      <c r="G393" s="32" t="s">
        <v>127</v>
      </c>
    </row>
    <row r="394" spans="1:7" hidden="1" x14ac:dyDescent="0.2">
      <c r="A394" s="32" t="s">
        <v>266</v>
      </c>
      <c r="B394" s="32" t="s">
        <v>8</v>
      </c>
      <c r="C394" s="32" t="s">
        <v>425</v>
      </c>
      <c r="D394" s="32" t="s">
        <v>10</v>
      </c>
      <c r="E394" s="32" t="s">
        <v>427</v>
      </c>
      <c r="F394" s="33">
        <v>-15.48</v>
      </c>
      <c r="G394" s="32" t="s">
        <v>127</v>
      </c>
    </row>
    <row r="395" spans="1:7" s="220" customFormat="1" x14ac:dyDescent="0.2">
      <c r="A395" s="223" t="s">
        <v>266</v>
      </c>
      <c r="B395" s="223" t="s">
        <v>8</v>
      </c>
      <c r="C395" s="223" t="s">
        <v>428</v>
      </c>
      <c r="D395" s="223" t="s">
        <v>61</v>
      </c>
      <c r="E395" s="223" t="s">
        <v>429</v>
      </c>
      <c r="F395" s="224">
        <v>1174.68</v>
      </c>
      <c r="G395" s="223" t="s">
        <v>12</v>
      </c>
    </row>
    <row r="396" spans="1:7" s="220" customFormat="1" x14ac:dyDescent="0.2">
      <c r="A396" s="223" t="s">
        <v>266</v>
      </c>
      <c r="B396" s="223" t="s">
        <v>8</v>
      </c>
      <c r="C396" s="223" t="s">
        <v>428</v>
      </c>
      <c r="D396" s="223" t="s">
        <v>10</v>
      </c>
      <c r="E396" s="223" t="s">
        <v>429</v>
      </c>
      <c r="F396" s="224">
        <v>9929.56</v>
      </c>
      <c r="G396" s="223" t="s">
        <v>12</v>
      </c>
    </row>
    <row r="397" spans="1:7" hidden="1" x14ac:dyDescent="0.2">
      <c r="A397" s="32" t="s">
        <v>266</v>
      </c>
      <c r="B397" s="32" t="s">
        <v>8</v>
      </c>
      <c r="C397" s="32" t="s">
        <v>430</v>
      </c>
      <c r="D397" s="32" t="s">
        <v>61</v>
      </c>
      <c r="E397" s="32" t="s">
        <v>431</v>
      </c>
      <c r="F397" s="34">
        <v>-634.6</v>
      </c>
      <c r="G397" s="32" t="s">
        <v>127</v>
      </c>
    </row>
    <row r="398" spans="1:7" s="220" customFormat="1" x14ac:dyDescent="0.2">
      <c r="A398" s="223" t="s">
        <v>317</v>
      </c>
      <c r="B398" s="223" t="s">
        <v>8</v>
      </c>
      <c r="C398" s="223" t="s">
        <v>432</v>
      </c>
      <c r="D398" s="223" t="s">
        <v>61</v>
      </c>
      <c r="E398" s="223" t="s">
        <v>433</v>
      </c>
      <c r="F398" s="224">
        <v>0.04</v>
      </c>
      <c r="G398" s="223" t="s">
        <v>28</v>
      </c>
    </row>
    <row r="399" spans="1:7" s="220" customFormat="1" x14ac:dyDescent="0.2">
      <c r="A399" s="223" t="s">
        <v>317</v>
      </c>
      <c r="B399" s="223" t="s">
        <v>8</v>
      </c>
      <c r="C399" s="223" t="s">
        <v>432</v>
      </c>
      <c r="D399" s="223" t="s">
        <v>10</v>
      </c>
      <c r="E399" s="223" t="s">
        <v>433</v>
      </c>
      <c r="F399" s="224">
        <v>0.03</v>
      </c>
      <c r="G399" s="223" t="s">
        <v>28</v>
      </c>
    </row>
    <row r="400" spans="1:7" s="220" customFormat="1" x14ac:dyDescent="0.2">
      <c r="A400" s="223" t="s">
        <v>434</v>
      </c>
      <c r="B400" s="223" t="s">
        <v>8</v>
      </c>
      <c r="C400" s="223" t="s">
        <v>432</v>
      </c>
      <c r="D400" s="223" t="s">
        <v>10</v>
      </c>
      <c r="E400" s="223" t="s">
        <v>433</v>
      </c>
      <c r="F400" s="224">
        <v>0.1</v>
      </c>
      <c r="G400" s="223" t="s">
        <v>28</v>
      </c>
    </row>
    <row r="401" spans="1:7" hidden="1" x14ac:dyDescent="0.2">
      <c r="A401" s="32" t="s">
        <v>434</v>
      </c>
      <c r="B401" s="32" t="s">
        <v>8</v>
      </c>
      <c r="C401" s="32" t="s">
        <v>396</v>
      </c>
      <c r="D401" s="32" t="s">
        <v>22</v>
      </c>
      <c r="E401" s="32" t="s">
        <v>397</v>
      </c>
      <c r="F401" s="35">
        <v>-351702</v>
      </c>
      <c r="G401" s="32" t="s">
        <v>12</v>
      </c>
    </row>
    <row r="402" spans="1:7" hidden="1" x14ac:dyDescent="0.2">
      <c r="A402" s="32" t="s">
        <v>434</v>
      </c>
      <c r="B402" s="32" t="s">
        <v>8</v>
      </c>
      <c r="C402" s="32" t="s">
        <v>435</v>
      </c>
      <c r="D402" s="32" t="s">
        <v>61</v>
      </c>
      <c r="E402" s="32" t="s">
        <v>436</v>
      </c>
      <c r="F402" s="35">
        <v>-37908</v>
      </c>
      <c r="G402" s="32" t="s">
        <v>12</v>
      </c>
    </row>
    <row r="403" spans="1:7" hidden="1" x14ac:dyDescent="0.2">
      <c r="A403" s="32" t="s">
        <v>434</v>
      </c>
      <c r="B403" s="32" t="s">
        <v>8</v>
      </c>
      <c r="C403" s="32" t="s">
        <v>435</v>
      </c>
      <c r="D403" s="32" t="s">
        <v>10</v>
      </c>
      <c r="E403" s="32" t="s">
        <v>437</v>
      </c>
      <c r="F403" s="33">
        <v>-12090.78</v>
      </c>
      <c r="G403" s="32" t="s">
        <v>12</v>
      </c>
    </row>
    <row r="404" spans="1:7" hidden="1" x14ac:dyDescent="0.2">
      <c r="A404" s="32" t="s">
        <v>318</v>
      </c>
      <c r="B404" s="32" t="s">
        <v>8</v>
      </c>
      <c r="C404" s="32" t="s">
        <v>438</v>
      </c>
      <c r="D404" s="32" t="s">
        <v>22</v>
      </c>
      <c r="E404" s="32" t="s">
        <v>397</v>
      </c>
      <c r="F404" s="34">
        <v>-336854.7</v>
      </c>
      <c r="G404" s="32" t="s">
        <v>12</v>
      </c>
    </row>
    <row r="405" spans="1:7" hidden="1" x14ac:dyDescent="0.2">
      <c r="A405" s="32" t="s">
        <v>318</v>
      </c>
      <c r="B405" s="32" t="s">
        <v>8</v>
      </c>
      <c r="C405" s="32" t="s">
        <v>438</v>
      </c>
      <c r="D405" s="32" t="s">
        <v>29</v>
      </c>
      <c r="E405" s="32" t="s">
        <v>397</v>
      </c>
      <c r="F405" s="34">
        <v>-336854.7</v>
      </c>
      <c r="G405" s="32" t="s">
        <v>12</v>
      </c>
    </row>
    <row r="406" spans="1:7" hidden="1" x14ac:dyDescent="0.2">
      <c r="A406" s="32" t="s">
        <v>318</v>
      </c>
      <c r="B406" s="32" t="s">
        <v>8</v>
      </c>
      <c r="C406" s="32" t="s">
        <v>400</v>
      </c>
      <c r="D406" s="32" t="s">
        <v>378</v>
      </c>
      <c r="E406" s="32" t="s">
        <v>409</v>
      </c>
      <c r="F406" s="33">
        <v>-1692.76</v>
      </c>
      <c r="G406" s="32" t="s">
        <v>68</v>
      </c>
    </row>
    <row r="407" spans="1:7" hidden="1" x14ac:dyDescent="0.2">
      <c r="A407" s="32" t="s">
        <v>318</v>
      </c>
      <c r="B407" s="32" t="s">
        <v>8</v>
      </c>
      <c r="C407" s="32" t="s">
        <v>439</v>
      </c>
      <c r="D407" s="32" t="s">
        <v>10</v>
      </c>
      <c r="E407" s="32" t="s">
        <v>397</v>
      </c>
      <c r="F407" s="35">
        <v>-325260</v>
      </c>
      <c r="G407" s="32" t="s">
        <v>12</v>
      </c>
    </row>
    <row r="408" spans="1:7" hidden="1" x14ac:dyDescent="0.2">
      <c r="A408" s="36" t="s">
        <v>237</v>
      </c>
      <c r="B408" s="36" t="s">
        <v>8</v>
      </c>
      <c r="C408" s="36" t="s">
        <v>440</v>
      </c>
      <c r="D408" s="36" t="s">
        <v>22</v>
      </c>
      <c r="E408" s="36" t="s">
        <v>441</v>
      </c>
      <c r="F408" s="38">
        <v>-19705</v>
      </c>
      <c r="G408" s="36" t="s">
        <v>12</v>
      </c>
    </row>
    <row r="409" spans="1:7" hidden="1" x14ac:dyDescent="0.2">
      <c r="A409" s="36" t="s">
        <v>237</v>
      </c>
      <c r="B409" s="36" t="s">
        <v>8</v>
      </c>
      <c r="C409" s="36" t="s">
        <v>440</v>
      </c>
      <c r="D409" s="36" t="s">
        <v>29</v>
      </c>
      <c r="E409" s="36" t="s">
        <v>442</v>
      </c>
      <c r="F409" s="37">
        <v>-839.71</v>
      </c>
      <c r="G409" s="36" t="s">
        <v>12</v>
      </c>
    </row>
    <row r="410" spans="1:7" hidden="1" x14ac:dyDescent="0.2">
      <c r="A410" s="36" t="s">
        <v>443</v>
      </c>
      <c r="B410" s="36" t="s">
        <v>8</v>
      </c>
      <c r="C410" s="36" t="s">
        <v>444</v>
      </c>
      <c r="D410" s="36" t="s">
        <v>22</v>
      </c>
      <c r="E410" s="36" t="s">
        <v>445</v>
      </c>
      <c r="F410" s="37">
        <v>-1999.53</v>
      </c>
      <c r="G410" s="36" t="s">
        <v>12</v>
      </c>
    </row>
    <row r="411" spans="1:7" s="220" customFormat="1" x14ac:dyDescent="0.2">
      <c r="A411" s="223" t="s">
        <v>7</v>
      </c>
      <c r="B411" s="223" t="s">
        <v>8</v>
      </c>
      <c r="C411" s="223" t="s">
        <v>440</v>
      </c>
      <c r="D411" s="223" t="s">
        <v>22</v>
      </c>
      <c r="E411" s="223" t="s">
        <v>441</v>
      </c>
      <c r="F411" s="224">
        <v>835.01</v>
      </c>
      <c r="G411" s="223" t="s">
        <v>12</v>
      </c>
    </row>
    <row r="412" spans="1:7" hidden="1" x14ac:dyDescent="0.2">
      <c r="A412" s="36" t="s">
        <v>7</v>
      </c>
      <c r="B412" s="36" t="s">
        <v>8</v>
      </c>
      <c r="C412" s="36" t="s">
        <v>440</v>
      </c>
      <c r="D412" s="36" t="s">
        <v>29</v>
      </c>
      <c r="E412" s="36" t="s">
        <v>442</v>
      </c>
      <c r="F412" s="37">
        <v>-924.77</v>
      </c>
      <c r="G412" s="36" t="s">
        <v>12</v>
      </c>
    </row>
    <row r="413" spans="1:7" s="220" customFormat="1" x14ac:dyDescent="0.2">
      <c r="A413" s="223" t="s">
        <v>317</v>
      </c>
      <c r="B413" s="223" t="s">
        <v>8</v>
      </c>
      <c r="C413" s="223" t="s">
        <v>440</v>
      </c>
      <c r="D413" s="223" t="s">
        <v>22</v>
      </c>
      <c r="E413" s="223" t="s">
        <v>441</v>
      </c>
      <c r="F413" s="224">
        <v>2028.11</v>
      </c>
      <c r="G413" s="223" t="s">
        <v>179</v>
      </c>
    </row>
    <row r="414" spans="1:7" s="220" customFormat="1" x14ac:dyDescent="0.2">
      <c r="A414" s="223" t="s">
        <v>317</v>
      </c>
      <c r="B414" s="223" t="s">
        <v>8</v>
      </c>
      <c r="C414" s="223" t="s">
        <v>440</v>
      </c>
      <c r="D414" s="223" t="s">
        <v>29</v>
      </c>
      <c r="E414" s="223" t="s">
        <v>442</v>
      </c>
      <c r="F414" s="224">
        <v>222.57</v>
      </c>
      <c r="G414" s="223" t="s">
        <v>179</v>
      </c>
    </row>
    <row r="415" spans="1:7" s="220" customFormat="1" x14ac:dyDescent="0.2">
      <c r="A415" s="223" t="s">
        <v>318</v>
      </c>
      <c r="B415" s="223" t="s">
        <v>8</v>
      </c>
      <c r="C415" s="223" t="s">
        <v>444</v>
      </c>
      <c r="D415" s="223" t="s">
        <v>22</v>
      </c>
      <c r="E415" s="223" t="s">
        <v>445</v>
      </c>
      <c r="F415" s="224">
        <v>80</v>
      </c>
      <c r="G415" s="223" t="s">
        <v>28</v>
      </c>
    </row>
    <row r="416" spans="1:7" hidden="1" x14ac:dyDescent="0.2">
      <c r="A416" s="36" t="s">
        <v>318</v>
      </c>
      <c r="B416" s="36" t="s">
        <v>221</v>
      </c>
      <c r="C416" s="36" t="s">
        <v>446</v>
      </c>
      <c r="D416" s="36" t="s">
        <v>220</v>
      </c>
      <c r="E416" s="36" t="s">
        <v>447</v>
      </c>
      <c r="F416" s="37">
        <v>138</v>
      </c>
      <c r="G416" s="36" t="s">
        <v>448</v>
      </c>
    </row>
    <row r="417" spans="1:7" hidden="1" x14ac:dyDescent="0.2">
      <c r="A417" s="39" t="s">
        <v>237</v>
      </c>
      <c r="B417" s="39" t="s">
        <v>8</v>
      </c>
      <c r="C417" s="39" t="s">
        <v>449</v>
      </c>
      <c r="D417" s="39" t="s">
        <v>61</v>
      </c>
      <c r="E417" s="39" t="s">
        <v>450</v>
      </c>
      <c r="F417" s="40">
        <v>-101524.41</v>
      </c>
      <c r="G417" s="39" t="s">
        <v>12</v>
      </c>
    </row>
    <row r="418" spans="1:7" s="220" customFormat="1" x14ac:dyDescent="0.2">
      <c r="A418" s="223" t="s">
        <v>266</v>
      </c>
      <c r="B418" s="223" t="s">
        <v>8</v>
      </c>
      <c r="C418" s="223" t="s">
        <v>451</v>
      </c>
      <c r="D418" s="223" t="s">
        <v>378</v>
      </c>
      <c r="E418" s="223" t="s">
        <v>452</v>
      </c>
      <c r="F418" s="224">
        <v>713.75</v>
      </c>
      <c r="G418" s="223" t="s">
        <v>127</v>
      </c>
    </row>
    <row r="419" spans="1:7" s="220" customFormat="1" x14ac:dyDescent="0.2">
      <c r="A419" s="223" t="s">
        <v>317</v>
      </c>
      <c r="B419" s="223" t="s">
        <v>8</v>
      </c>
      <c r="C419" s="223" t="s">
        <v>451</v>
      </c>
      <c r="D419" s="223" t="s">
        <v>378</v>
      </c>
      <c r="E419" s="223" t="s">
        <v>452</v>
      </c>
      <c r="F419" s="224">
        <v>478004.14</v>
      </c>
      <c r="G419" s="223" t="s">
        <v>68</v>
      </c>
    </row>
    <row r="420" spans="1:7" hidden="1" x14ac:dyDescent="0.2">
      <c r="A420" s="39" t="s">
        <v>318</v>
      </c>
      <c r="B420" s="39" t="s">
        <v>8</v>
      </c>
      <c r="C420" s="39" t="s">
        <v>451</v>
      </c>
      <c r="D420" s="39" t="s">
        <v>376</v>
      </c>
      <c r="E420" s="39" t="s">
        <v>453</v>
      </c>
      <c r="F420" s="40">
        <v>-377526.41</v>
      </c>
      <c r="G420" s="39" t="s">
        <v>68</v>
      </c>
    </row>
    <row r="421" spans="1:7" hidden="1" x14ac:dyDescent="0.2">
      <c r="A421" s="39" t="s">
        <v>318</v>
      </c>
      <c r="B421" s="39" t="s">
        <v>8</v>
      </c>
      <c r="C421" s="39" t="s">
        <v>451</v>
      </c>
      <c r="D421" s="39" t="s">
        <v>378</v>
      </c>
      <c r="E421" s="39" t="s">
        <v>452</v>
      </c>
      <c r="F421" s="40">
        <v>-477234.85</v>
      </c>
      <c r="G421" s="39" t="s">
        <v>68</v>
      </c>
    </row>
    <row r="422" spans="1:7" hidden="1" x14ac:dyDescent="0.2">
      <c r="A422" s="39" t="s">
        <v>318</v>
      </c>
      <c r="B422" s="39" t="s">
        <v>8</v>
      </c>
      <c r="C422" s="39" t="s">
        <v>451</v>
      </c>
      <c r="D422" s="39" t="s">
        <v>410</v>
      </c>
      <c r="E422" s="39" t="s">
        <v>454</v>
      </c>
      <c r="F422" s="40">
        <v>-480182.21</v>
      </c>
      <c r="G422" s="39" t="s">
        <v>68</v>
      </c>
    </row>
    <row r="423" spans="1:7" hidden="1" x14ac:dyDescent="0.2">
      <c r="A423" s="39" t="s">
        <v>349</v>
      </c>
      <c r="B423" s="39" t="s">
        <v>8</v>
      </c>
      <c r="C423" s="39" t="s">
        <v>451</v>
      </c>
      <c r="D423" s="39" t="s">
        <v>378</v>
      </c>
      <c r="E423" s="39" t="s">
        <v>452</v>
      </c>
      <c r="F423" s="40">
        <v>-769.29</v>
      </c>
      <c r="G423" s="39" t="s">
        <v>68</v>
      </c>
    </row>
    <row r="424" spans="1:7" hidden="1" x14ac:dyDescent="0.2">
      <c r="A424" s="39" t="s">
        <v>366</v>
      </c>
      <c r="B424" s="39" t="s">
        <v>216</v>
      </c>
      <c r="C424" s="39" t="s">
        <v>455</v>
      </c>
      <c r="D424" s="39" t="s">
        <v>218</v>
      </c>
      <c r="E424" s="39" t="s">
        <v>456</v>
      </c>
      <c r="F424" s="40">
        <v>-1523.32</v>
      </c>
      <c r="G424" s="39" t="s">
        <v>19</v>
      </c>
    </row>
    <row r="425" spans="1:7" s="220" customFormat="1" x14ac:dyDescent="0.2">
      <c r="A425" s="223" t="s">
        <v>20</v>
      </c>
      <c r="B425" s="223" t="s">
        <v>8</v>
      </c>
      <c r="C425" s="223" t="s">
        <v>457</v>
      </c>
      <c r="D425" s="223" t="s">
        <v>61</v>
      </c>
      <c r="E425" s="223" t="s">
        <v>458</v>
      </c>
      <c r="F425" s="224">
        <v>50.97</v>
      </c>
      <c r="G425" s="223" t="s">
        <v>28</v>
      </c>
    </row>
    <row r="426" spans="1:7" hidden="1" x14ac:dyDescent="0.2">
      <c r="A426" s="41" t="s">
        <v>386</v>
      </c>
      <c r="B426" s="41" t="s">
        <v>8</v>
      </c>
      <c r="C426" s="41" t="s">
        <v>459</v>
      </c>
      <c r="D426" s="41" t="s">
        <v>61</v>
      </c>
      <c r="E426" s="41" t="s">
        <v>460</v>
      </c>
      <c r="F426" s="42">
        <v>-16644.330000000002</v>
      </c>
      <c r="G426" s="41" t="s">
        <v>461</v>
      </c>
    </row>
    <row r="427" spans="1:7" hidden="1" x14ac:dyDescent="0.2">
      <c r="A427" s="41" t="s">
        <v>146</v>
      </c>
      <c r="B427" s="41" t="s">
        <v>8</v>
      </c>
      <c r="C427" s="41" t="s">
        <v>462</v>
      </c>
      <c r="D427" s="41" t="s">
        <v>61</v>
      </c>
      <c r="E427" s="41" t="s">
        <v>463</v>
      </c>
      <c r="F427" s="43">
        <v>-17550</v>
      </c>
      <c r="G427" s="41" t="s">
        <v>12</v>
      </c>
    </row>
    <row r="428" spans="1:7" hidden="1" x14ac:dyDescent="0.2">
      <c r="A428" s="41" t="s">
        <v>146</v>
      </c>
      <c r="B428" s="41" t="s">
        <v>8</v>
      </c>
      <c r="C428" s="41" t="s">
        <v>464</v>
      </c>
      <c r="D428" s="41" t="s">
        <v>61</v>
      </c>
      <c r="E428" s="41" t="s">
        <v>465</v>
      </c>
      <c r="F428" s="42">
        <v>-1047.1500000000001</v>
      </c>
      <c r="G428" s="41" t="s">
        <v>12</v>
      </c>
    </row>
    <row r="429" spans="1:7" hidden="1" x14ac:dyDescent="0.2">
      <c r="A429" s="41" t="s">
        <v>146</v>
      </c>
      <c r="B429" s="41" t="s">
        <v>8</v>
      </c>
      <c r="C429" s="41" t="s">
        <v>464</v>
      </c>
      <c r="D429" s="41" t="s">
        <v>10</v>
      </c>
      <c r="E429" s="41" t="s">
        <v>466</v>
      </c>
      <c r="F429" s="44">
        <v>-46.8</v>
      </c>
      <c r="G429" s="41" t="s">
        <v>12</v>
      </c>
    </row>
    <row r="430" spans="1:7" hidden="1" x14ac:dyDescent="0.2">
      <c r="A430" s="41" t="s">
        <v>260</v>
      </c>
      <c r="B430" s="41" t="s">
        <v>8</v>
      </c>
      <c r="C430" s="41" t="s">
        <v>467</v>
      </c>
      <c r="D430" s="41" t="s">
        <v>22</v>
      </c>
      <c r="E430" s="41" t="s">
        <v>468</v>
      </c>
      <c r="F430" s="44">
        <v>-1509.3</v>
      </c>
      <c r="G430" s="41" t="s">
        <v>12</v>
      </c>
    </row>
    <row r="431" spans="1:7" hidden="1" x14ac:dyDescent="0.2">
      <c r="A431" s="41" t="s">
        <v>260</v>
      </c>
      <c r="B431" s="41" t="s">
        <v>8</v>
      </c>
      <c r="C431" s="41" t="s">
        <v>467</v>
      </c>
      <c r="D431" s="41" t="s">
        <v>29</v>
      </c>
      <c r="E431" s="41" t="s">
        <v>469</v>
      </c>
      <c r="F431" s="43">
        <v>-2925</v>
      </c>
      <c r="G431" s="41" t="s">
        <v>12</v>
      </c>
    </row>
    <row r="432" spans="1:7" hidden="1" x14ac:dyDescent="0.2">
      <c r="A432" s="41" t="s">
        <v>266</v>
      </c>
      <c r="B432" s="41" t="s">
        <v>8</v>
      </c>
      <c r="C432" s="41" t="s">
        <v>470</v>
      </c>
      <c r="D432" s="41" t="s">
        <v>61</v>
      </c>
      <c r="E432" s="41" t="s">
        <v>471</v>
      </c>
      <c r="F432" s="42">
        <v>-110.07</v>
      </c>
      <c r="G432" s="41" t="s">
        <v>127</v>
      </c>
    </row>
    <row r="433" spans="1:7" s="220" customFormat="1" x14ac:dyDescent="0.2">
      <c r="A433" s="223" t="s">
        <v>266</v>
      </c>
      <c r="B433" s="223" t="s">
        <v>8</v>
      </c>
      <c r="C433" s="223" t="s">
        <v>472</v>
      </c>
      <c r="D433" s="223" t="s">
        <v>61</v>
      </c>
      <c r="E433" s="223" t="s">
        <v>473</v>
      </c>
      <c r="F433" s="224">
        <v>0.94</v>
      </c>
      <c r="G433" s="223" t="s">
        <v>127</v>
      </c>
    </row>
    <row r="434" spans="1:7" hidden="1" x14ac:dyDescent="0.2">
      <c r="A434" s="41" t="s">
        <v>266</v>
      </c>
      <c r="B434" s="41" t="s">
        <v>216</v>
      </c>
      <c r="C434" s="41" t="s">
        <v>474</v>
      </c>
      <c r="D434" s="41" t="s">
        <v>218</v>
      </c>
      <c r="E434" s="41" t="s">
        <v>475</v>
      </c>
      <c r="F434" s="42">
        <v>3510</v>
      </c>
      <c r="G434" s="41" t="s">
        <v>19</v>
      </c>
    </row>
    <row r="435" spans="1:7" hidden="1" x14ac:dyDescent="0.2">
      <c r="A435" s="41" t="s">
        <v>7</v>
      </c>
      <c r="B435" s="41" t="s">
        <v>8</v>
      </c>
      <c r="C435" s="41" t="s">
        <v>476</v>
      </c>
      <c r="D435" s="41" t="s">
        <v>61</v>
      </c>
      <c r="E435" s="41" t="s">
        <v>475</v>
      </c>
      <c r="F435" s="43">
        <v>-3510</v>
      </c>
      <c r="G435" s="41" t="s">
        <v>28</v>
      </c>
    </row>
    <row r="436" spans="1:7" s="220" customFormat="1" x14ac:dyDescent="0.2">
      <c r="A436" s="223" t="s">
        <v>349</v>
      </c>
      <c r="B436" s="223" t="s">
        <v>8</v>
      </c>
      <c r="C436" s="223" t="s">
        <v>477</v>
      </c>
      <c r="D436" s="223" t="s">
        <v>61</v>
      </c>
      <c r="E436" s="223" t="s">
        <v>478</v>
      </c>
      <c r="F436" s="224">
        <v>1.17</v>
      </c>
      <c r="G436" s="223" t="s">
        <v>28</v>
      </c>
    </row>
    <row r="437" spans="1:7" hidden="1" x14ac:dyDescent="0.2">
      <c r="A437" s="41" t="s">
        <v>360</v>
      </c>
      <c r="B437" s="41" t="s">
        <v>8</v>
      </c>
      <c r="C437" s="41" t="s">
        <v>479</v>
      </c>
      <c r="D437" s="41" t="s">
        <v>61</v>
      </c>
      <c r="E437" s="41" t="s">
        <v>480</v>
      </c>
      <c r="F437" s="43">
        <v>-32974</v>
      </c>
      <c r="G437" s="41" t="s">
        <v>12</v>
      </c>
    </row>
    <row r="438" spans="1:7" hidden="1" x14ac:dyDescent="0.2">
      <c r="A438" s="45" t="s">
        <v>20</v>
      </c>
      <c r="B438" s="45" t="s">
        <v>8</v>
      </c>
      <c r="C438" s="45" t="s">
        <v>481</v>
      </c>
      <c r="D438" s="45" t="s">
        <v>61</v>
      </c>
      <c r="E438" s="45" t="s">
        <v>482</v>
      </c>
      <c r="F438" s="46">
        <v>-2895.19</v>
      </c>
      <c r="G438" s="45" t="s">
        <v>127</v>
      </c>
    </row>
    <row r="439" spans="1:7" hidden="1" x14ac:dyDescent="0.2">
      <c r="A439" s="45" t="s">
        <v>146</v>
      </c>
      <c r="B439" s="45" t="s">
        <v>8</v>
      </c>
      <c r="C439" s="45" t="s">
        <v>483</v>
      </c>
      <c r="D439" s="45" t="s">
        <v>61</v>
      </c>
      <c r="E439" s="45" t="s">
        <v>484</v>
      </c>
      <c r="F439" s="47">
        <v>-5742</v>
      </c>
      <c r="G439" s="45" t="s">
        <v>12</v>
      </c>
    </row>
    <row r="440" spans="1:7" hidden="1" x14ac:dyDescent="0.2">
      <c r="A440" s="45" t="s">
        <v>266</v>
      </c>
      <c r="B440" s="45" t="s">
        <v>8</v>
      </c>
      <c r="C440" s="45" t="s">
        <v>485</v>
      </c>
      <c r="D440" s="45" t="s">
        <v>61</v>
      </c>
      <c r="E440" s="45" t="s">
        <v>486</v>
      </c>
      <c r="F440" s="46">
        <v>-57633.06</v>
      </c>
      <c r="G440" s="45" t="s">
        <v>127</v>
      </c>
    </row>
    <row r="441" spans="1:7" hidden="1" x14ac:dyDescent="0.2">
      <c r="A441" s="45" t="s">
        <v>266</v>
      </c>
      <c r="B441" s="45" t="s">
        <v>8</v>
      </c>
      <c r="C441" s="45" t="s">
        <v>481</v>
      </c>
      <c r="D441" s="45" t="s">
        <v>61</v>
      </c>
      <c r="E441" s="45" t="s">
        <v>482</v>
      </c>
      <c r="F441" s="46">
        <v>-20958.16</v>
      </c>
      <c r="G441" s="45" t="s">
        <v>127</v>
      </c>
    </row>
    <row r="442" spans="1:7" hidden="1" x14ac:dyDescent="0.2">
      <c r="A442" s="45" t="s">
        <v>266</v>
      </c>
      <c r="B442" s="45" t="s">
        <v>8</v>
      </c>
      <c r="C442" s="45" t="s">
        <v>487</v>
      </c>
      <c r="D442" s="45" t="s">
        <v>61</v>
      </c>
      <c r="E442" s="45" t="s">
        <v>488</v>
      </c>
      <c r="F442" s="46">
        <v>-96.65</v>
      </c>
      <c r="G442" s="45" t="s">
        <v>127</v>
      </c>
    </row>
    <row r="443" spans="1:7" hidden="1" x14ac:dyDescent="0.2">
      <c r="A443" s="45" t="s">
        <v>443</v>
      </c>
      <c r="B443" s="45" t="s">
        <v>8</v>
      </c>
      <c r="C443" s="45" t="s">
        <v>485</v>
      </c>
      <c r="D443" s="45" t="s">
        <v>61</v>
      </c>
      <c r="E443" s="45" t="s">
        <v>486</v>
      </c>
      <c r="F443" s="48">
        <v>-28663.9</v>
      </c>
      <c r="G443" s="45" t="s">
        <v>489</v>
      </c>
    </row>
    <row r="444" spans="1:7" hidden="1" x14ac:dyDescent="0.2">
      <c r="A444" s="45" t="s">
        <v>443</v>
      </c>
      <c r="B444" s="45" t="s">
        <v>216</v>
      </c>
      <c r="C444" s="45" t="s">
        <v>490</v>
      </c>
      <c r="D444" s="45" t="s">
        <v>218</v>
      </c>
      <c r="E444" s="45" t="s">
        <v>491</v>
      </c>
      <c r="F444" s="46">
        <v>55.59</v>
      </c>
      <c r="G444" s="45" t="s">
        <v>19</v>
      </c>
    </row>
    <row r="445" spans="1:7" hidden="1" x14ac:dyDescent="0.2">
      <c r="A445" s="45" t="s">
        <v>443</v>
      </c>
      <c r="B445" s="45" t="s">
        <v>216</v>
      </c>
      <c r="C445" s="45" t="s">
        <v>490</v>
      </c>
      <c r="D445" s="45" t="s">
        <v>220</v>
      </c>
      <c r="E445" s="45" t="s">
        <v>491</v>
      </c>
      <c r="F445" s="46">
        <v>2667.92</v>
      </c>
      <c r="G445" s="45" t="s">
        <v>19</v>
      </c>
    </row>
    <row r="446" spans="1:7" hidden="1" x14ac:dyDescent="0.2">
      <c r="A446" s="45" t="s">
        <v>443</v>
      </c>
      <c r="B446" s="45" t="s">
        <v>216</v>
      </c>
      <c r="C446" s="45" t="s">
        <v>490</v>
      </c>
      <c r="D446" s="45" t="s">
        <v>492</v>
      </c>
      <c r="E446" s="45" t="s">
        <v>491</v>
      </c>
      <c r="F446" s="47">
        <v>-3</v>
      </c>
      <c r="G446" s="45" t="s">
        <v>19</v>
      </c>
    </row>
    <row r="447" spans="1:7" s="220" customFormat="1" x14ac:dyDescent="0.2">
      <c r="A447" s="223" t="s">
        <v>493</v>
      </c>
      <c r="B447" s="223" t="s">
        <v>8</v>
      </c>
      <c r="C447" s="223" t="s">
        <v>485</v>
      </c>
      <c r="D447" s="223" t="s">
        <v>61</v>
      </c>
      <c r="E447" s="223" t="s">
        <v>486</v>
      </c>
      <c r="F447" s="224">
        <v>744526.29</v>
      </c>
      <c r="G447" s="223" t="s">
        <v>68</v>
      </c>
    </row>
    <row r="448" spans="1:7" hidden="1" x14ac:dyDescent="0.2">
      <c r="A448" s="45" t="s">
        <v>369</v>
      </c>
      <c r="B448" s="45" t="s">
        <v>494</v>
      </c>
      <c r="C448" s="45" t="s">
        <v>495</v>
      </c>
      <c r="D448" s="45" t="s">
        <v>218</v>
      </c>
      <c r="E448" s="45" t="s">
        <v>496</v>
      </c>
      <c r="F448" s="46">
        <v>-791.76</v>
      </c>
      <c r="G448" s="45" t="s">
        <v>19</v>
      </c>
    </row>
    <row r="449" spans="1:7" s="220" customFormat="1" x14ac:dyDescent="0.2">
      <c r="A449" s="223" t="s">
        <v>149</v>
      </c>
      <c r="B449" s="223" t="s">
        <v>8</v>
      </c>
      <c r="C449" s="223" t="s">
        <v>497</v>
      </c>
      <c r="D449" s="223" t="s">
        <v>22</v>
      </c>
      <c r="E449" s="223" t="s">
        <v>498</v>
      </c>
      <c r="F449" s="224">
        <v>10056.85</v>
      </c>
      <c r="G449" s="223" t="s">
        <v>12</v>
      </c>
    </row>
    <row r="450" spans="1:7" hidden="1" x14ac:dyDescent="0.2">
      <c r="A450" s="49" t="s">
        <v>149</v>
      </c>
      <c r="B450" s="49" t="s">
        <v>8</v>
      </c>
      <c r="C450" s="49" t="s">
        <v>499</v>
      </c>
      <c r="D450" s="49" t="s">
        <v>31</v>
      </c>
      <c r="E450" s="49" t="s">
        <v>498</v>
      </c>
      <c r="F450" s="51">
        <v>-13338</v>
      </c>
      <c r="G450" s="49" t="s">
        <v>12</v>
      </c>
    </row>
    <row r="451" spans="1:7" s="220" customFormat="1" x14ac:dyDescent="0.2">
      <c r="A451" s="223" t="s">
        <v>149</v>
      </c>
      <c r="B451" s="223" t="s">
        <v>8</v>
      </c>
      <c r="C451" s="223" t="s">
        <v>500</v>
      </c>
      <c r="D451" s="223" t="s">
        <v>22</v>
      </c>
      <c r="E451" s="223" t="s">
        <v>498</v>
      </c>
      <c r="F451" s="224">
        <v>64467</v>
      </c>
      <c r="G451" s="223" t="s">
        <v>28</v>
      </c>
    </row>
    <row r="452" spans="1:7" hidden="1" x14ac:dyDescent="0.2">
      <c r="A452" s="49" t="s">
        <v>149</v>
      </c>
      <c r="B452" s="49" t="s">
        <v>8</v>
      </c>
      <c r="C452" s="49" t="s">
        <v>500</v>
      </c>
      <c r="D452" s="49" t="s">
        <v>29</v>
      </c>
      <c r="E452" s="49" t="s">
        <v>30</v>
      </c>
      <c r="F452" s="50">
        <v>3276</v>
      </c>
      <c r="G452" s="49" t="s">
        <v>28</v>
      </c>
    </row>
    <row r="453" spans="1:7" hidden="1" x14ac:dyDescent="0.2">
      <c r="A453" s="49" t="s">
        <v>149</v>
      </c>
      <c r="B453" s="49" t="s">
        <v>8</v>
      </c>
      <c r="C453" s="49" t="s">
        <v>501</v>
      </c>
      <c r="D453" s="49" t="s">
        <v>31</v>
      </c>
      <c r="E453" s="49" t="s">
        <v>502</v>
      </c>
      <c r="F453" s="50">
        <v>-12986.77</v>
      </c>
      <c r="G453" s="49" t="s">
        <v>12</v>
      </c>
    </row>
    <row r="454" spans="1:7" s="220" customFormat="1" x14ac:dyDescent="0.2">
      <c r="A454" s="223" t="s">
        <v>149</v>
      </c>
      <c r="B454" s="223" t="s">
        <v>8</v>
      </c>
      <c r="C454" s="223" t="s">
        <v>503</v>
      </c>
      <c r="D454" s="223" t="s">
        <v>22</v>
      </c>
      <c r="E454" s="223" t="s">
        <v>498</v>
      </c>
      <c r="F454" s="224">
        <v>13300.56</v>
      </c>
      <c r="G454" s="223" t="s">
        <v>28</v>
      </c>
    </row>
    <row r="455" spans="1:7" hidden="1" x14ac:dyDescent="0.2">
      <c r="A455" s="49" t="s">
        <v>149</v>
      </c>
      <c r="B455" s="49" t="s">
        <v>8</v>
      </c>
      <c r="C455" s="49" t="s">
        <v>503</v>
      </c>
      <c r="D455" s="49" t="s">
        <v>29</v>
      </c>
      <c r="E455" s="49" t="s">
        <v>30</v>
      </c>
      <c r="F455" s="50">
        <v>2882.88</v>
      </c>
      <c r="G455" s="49" t="s">
        <v>28</v>
      </c>
    </row>
    <row r="456" spans="1:7" s="231" customFormat="1" x14ac:dyDescent="0.2">
      <c r="A456" s="229" t="s">
        <v>149</v>
      </c>
      <c r="B456" s="229" t="s">
        <v>8</v>
      </c>
      <c r="C456" s="229" t="s">
        <v>504</v>
      </c>
      <c r="D456" s="229" t="s">
        <v>22</v>
      </c>
      <c r="E456" s="229" t="s">
        <v>498</v>
      </c>
      <c r="F456" s="230">
        <v>28229.759999999998</v>
      </c>
      <c r="G456" s="229" t="s">
        <v>28</v>
      </c>
    </row>
    <row r="457" spans="1:7" hidden="1" x14ac:dyDescent="0.2">
      <c r="A457" s="49" t="s">
        <v>149</v>
      </c>
      <c r="B457" s="49" t="s">
        <v>8</v>
      </c>
      <c r="C457" s="49" t="s">
        <v>504</v>
      </c>
      <c r="D457" s="49" t="s">
        <v>29</v>
      </c>
      <c r="E457" s="49" t="s">
        <v>30</v>
      </c>
      <c r="F457" s="50">
        <v>2540.54</v>
      </c>
      <c r="G457" s="49" t="s">
        <v>28</v>
      </c>
    </row>
    <row r="458" spans="1:7" hidden="1" x14ac:dyDescent="0.2">
      <c r="A458" s="49" t="s">
        <v>149</v>
      </c>
      <c r="B458" s="49" t="s">
        <v>8</v>
      </c>
      <c r="C458" s="49" t="s">
        <v>505</v>
      </c>
      <c r="D458" s="49" t="s">
        <v>22</v>
      </c>
      <c r="E458" s="49" t="s">
        <v>506</v>
      </c>
      <c r="F458" s="52">
        <v>-49688.5</v>
      </c>
      <c r="G458" s="49" t="s">
        <v>12</v>
      </c>
    </row>
    <row r="459" spans="1:7" hidden="1" x14ac:dyDescent="0.2">
      <c r="A459" s="49" t="s">
        <v>149</v>
      </c>
      <c r="B459" s="49" t="s">
        <v>8</v>
      </c>
      <c r="C459" s="49" t="s">
        <v>507</v>
      </c>
      <c r="D459" s="49" t="s">
        <v>22</v>
      </c>
      <c r="E459" s="49" t="s">
        <v>506</v>
      </c>
      <c r="F459" s="50">
        <v>-17808.509999999998</v>
      </c>
      <c r="G459" s="49" t="s">
        <v>12</v>
      </c>
    </row>
    <row r="460" spans="1:7" hidden="1" x14ac:dyDescent="0.2">
      <c r="A460" s="49" t="s">
        <v>237</v>
      </c>
      <c r="B460" s="49" t="s">
        <v>8</v>
      </c>
      <c r="C460" s="49" t="s">
        <v>499</v>
      </c>
      <c r="D460" s="49" t="s">
        <v>29</v>
      </c>
      <c r="E460" s="49" t="s">
        <v>30</v>
      </c>
      <c r="F460" s="50">
        <v>0.01</v>
      </c>
      <c r="G460" s="49" t="s">
        <v>28</v>
      </c>
    </row>
    <row r="461" spans="1:7" hidden="1" x14ac:dyDescent="0.2">
      <c r="A461" s="49" t="s">
        <v>237</v>
      </c>
      <c r="B461" s="49" t="s">
        <v>8</v>
      </c>
      <c r="C461" s="49" t="s">
        <v>499</v>
      </c>
      <c r="D461" s="49" t="s">
        <v>31</v>
      </c>
      <c r="E461" s="49" t="s">
        <v>498</v>
      </c>
      <c r="F461" s="50">
        <v>-0.01</v>
      </c>
      <c r="G461" s="49" t="s">
        <v>127</v>
      </c>
    </row>
    <row r="462" spans="1:7" hidden="1" x14ac:dyDescent="0.2">
      <c r="A462" s="49" t="s">
        <v>237</v>
      </c>
      <c r="B462" s="49" t="s">
        <v>8</v>
      </c>
      <c r="C462" s="49" t="s">
        <v>507</v>
      </c>
      <c r="D462" s="49" t="s">
        <v>22</v>
      </c>
      <c r="E462" s="49" t="s">
        <v>506</v>
      </c>
      <c r="F462" s="50">
        <v>-0.01</v>
      </c>
      <c r="G462" s="49" t="s">
        <v>28</v>
      </c>
    </row>
    <row r="463" spans="1:7" hidden="1" x14ac:dyDescent="0.2">
      <c r="A463" s="49" t="s">
        <v>365</v>
      </c>
      <c r="B463" s="49" t="s">
        <v>216</v>
      </c>
      <c r="C463" s="49" t="s">
        <v>508</v>
      </c>
      <c r="D463" s="49" t="s">
        <v>220</v>
      </c>
      <c r="E463" s="49" t="s">
        <v>509</v>
      </c>
      <c r="F463" s="50">
        <v>19197.830000000002</v>
      </c>
      <c r="G463" s="49" t="s">
        <v>19</v>
      </c>
    </row>
    <row r="464" spans="1:7" hidden="1" x14ac:dyDescent="0.2">
      <c r="A464" s="49" t="s">
        <v>365</v>
      </c>
      <c r="B464" s="49" t="s">
        <v>221</v>
      </c>
      <c r="C464" s="49" t="s">
        <v>510</v>
      </c>
      <c r="D464" s="49" t="s">
        <v>220</v>
      </c>
      <c r="E464" s="49" t="s">
        <v>509</v>
      </c>
      <c r="F464" s="50">
        <v>-19197.830000000002</v>
      </c>
      <c r="G464" s="49" t="s">
        <v>511</v>
      </c>
    </row>
    <row r="465" spans="1:8" hidden="1" x14ac:dyDescent="0.2">
      <c r="A465" s="53" t="s">
        <v>112</v>
      </c>
      <c r="B465" s="53" t="s">
        <v>8</v>
      </c>
      <c r="C465" s="53" t="s">
        <v>512</v>
      </c>
      <c r="D465" s="53" t="s">
        <v>61</v>
      </c>
      <c r="E465" s="53" t="s">
        <v>513</v>
      </c>
      <c r="F465" s="55">
        <v>-616</v>
      </c>
      <c r="G465" s="53" t="s">
        <v>12</v>
      </c>
    </row>
    <row r="466" spans="1:8" s="220" customFormat="1" x14ac:dyDescent="0.2">
      <c r="A466" s="223" t="s">
        <v>146</v>
      </c>
      <c r="B466" s="223" t="s">
        <v>8</v>
      </c>
      <c r="C466" s="223" t="s">
        <v>512</v>
      </c>
      <c r="D466" s="223" t="s">
        <v>61</v>
      </c>
      <c r="E466" s="223" t="s">
        <v>513</v>
      </c>
      <c r="F466" s="224">
        <v>616</v>
      </c>
      <c r="G466" s="223" t="s">
        <v>12</v>
      </c>
    </row>
    <row r="467" spans="1:8" hidden="1" x14ac:dyDescent="0.2">
      <c r="A467" s="53" t="s">
        <v>232</v>
      </c>
      <c r="B467" s="53" t="s">
        <v>8</v>
      </c>
      <c r="C467" s="53" t="s">
        <v>514</v>
      </c>
      <c r="D467" s="53" t="s">
        <v>61</v>
      </c>
      <c r="E467" s="53" t="s">
        <v>515</v>
      </c>
      <c r="F467" s="54">
        <v>-14.37</v>
      </c>
      <c r="G467" s="53" t="s">
        <v>127</v>
      </c>
    </row>
    <row r="468" spans="1:8" hidden="1" x14ac:dyDescent="0.2">
      <c r="A468" s="53" t="s">
        <v>237</v>
      </c>
      <c r="B468" s="53" t="s">
        <v>8</v>
      </c>
      <c r="C468" s="53" t="s">
        <v>516</v>
      </c>
      <c r="D468" s="53" t="s">
        <v>61</v>
      </c>
      <c r="E468" s="53" t="s">
        <v>517</v>
      </c>
      <c r="F468" s="56">
        <v>-2524.5</v>
      </c>
      <c r="G468" s="53" t="s">
        <v>68</v>
      </c>
    </row>
    <row r="469" spans="1:8" hidden="1" x14ac:dyDescent="0.2">
      <c r="A469" s="53" t="s">
        <v>266</v>
      </c>
      <c r="B469" s="53" t="s">
        <v>8</v>
      </c>
      <c r="C469" s="53" t="s">
        <v>518</v>
      </c>
      <c r="D469" s="53" t="s">
        <v>61</v>
      </c>
      <c r="E469" s="53" t="s">
        <v>519</v>
      </c>
      <c r="F469" s="54">
        <v>-115.23</v>
      </c>
      <c r="G469" s="53" t="s">
        <v>127</v>
      </c>
    </row>
    <row r="470" spans="1:8" hidden="1" x14ac:dyDescent="0.2">
      <c r="A470" s="53" t="s">
        <v>266</v>
      </c>
      <c r="B470" s="53" t="s">
        <v>8</v>
      </c>
      <c r="C470" s="53" t="s">
        <v>518</v>
      </c>
      <c r="D470" s="53" t="s">
        <v>10</v>
      </c>
      <c r="E470" s="53" t="s">
        <v>520</v>
      </c>
      <c r="F470" s="54">
        <v>-240.78</v>
      </c>
      <c r="G470" s="53" t="s">
        <v>127</v>
      </c>
    </row>
    <row r="471" spans="1:8" hidden="1" x14ac:dyDescent="0.2">
      <c r="A471" s="53" t="s">
        <v>266</v>
      </c>
      <c r="B471" s="53" t="s">
        <v>8</v>
      </c>
      <c r="C471" s="53" t="s">
        <v>518</v>
      </c>
      <c r="D471" s="53" t="s">
        <v>22</v>
      </c>
      <c r="E471" s="53" t="s">
        <v>521</v>
      </c>
      <c r="F471" s="54">
        <v>-68.790000000000006</v>
      </c>
      <c r="G471" s="53" t="s">
        <v>127</v>
      </c>
    </row>
    <row r="472" spans="1:8" hidden="1" x14ac:dyDescent="0.2">
      <c r="A472" s="53" t="s">
        <v>266</v>
      </c>
      <c r="B472" s="53" t="s">
        <v>8</v>
      </c>
      <c r="C472" s="53" t="s">
        <v>518</v>
      </c>
      <c r="D472" s="53" t="s">
        <v>29</v>
      </c>
      <c r="E472" s="53" t="s">
        <v>522</v>
      </c>
      <c r="F472" s="54">
        <v>-206.39</v>
      </c>
      <c r="G472" s="53" t="s">
        <v>127</v>
      </c>
    </row>
    <row r="473" spans="1:8" hidden="1" x14ac:dyDescent="0.2">
      <c r="A473" s="53" t="s">
        <v>266</v>
      </c>
      <c r="B473" s="53" t="s">
        <v>8</v>
      </c>
      <c r="C473" s="53" t="s">
        <v>518</v>
      </c>
      <c r="D473" s="53" t="s">
        <v>31</v>
      </c>
      <c r="E473" s="53" t="s">
        <v>523</v>
      </c>
      <c r="F473" s="54">
        <v>-113.51</v>
      </c>
      <c r="G473" s="53" t="s">
        <v>127</v>
      </c>
    </row>
    <row r="474" spans="1:8" hidden="1" x14ac:dyDescent="0.2">
      <c r="A474" s="53" t="s">
        <v>266</v>
      </c>
      <c r="B474" s="53" t="s">
        <v>8</v>
      </c>
      <c r="C474" s="53" t="s">
        <v>514</v>
      </c>
      <c r="D474" s="53" t="s">
        <v>61</v>
      </c>
      <c r="E474" s="53" t="s">
        <v>515</v>
      </c>
      <c r="F474" s="54">
        <v>-15.78</v>
      </c>
      <c r="G474" s="53" t="s">
        <v>127</v>
      </c>
    </row>
    <row r="475" spans="1:8" hidden="1" x14ac:dyDescent="0.2">
      <c r="A475" s="57" t="s">
        <v>266</v>
      </c>
      <c r="B475" s="57" t="s">
        <v>8</v>
      </c>
      <c r="C475" s="57" t="s">
        <v>524</v>
      </c>
      <c r="D475" s="57" t="s">
        <v>61</v>
      </c>
      <c r="E475" s="57" t="s">
        <v>525</v>
      </c>
      <c r="F475" s="58">
        <v>-595.92999999999995</v>
      </c>
      <c r="G475" s="57" t="s">
        <v>127</v>
      </c>
    </row>
    <row r="476" spans="1:8" s="227" customFormat="1" x14ac:dyDescent="0.2">
      <c r="A476" s="225" t="s">
        <v>493</v>
      </c>
      <c r="B476" s="225" t="s">
        <v>8</v>
      </c>
      <c r="C476" s="225" t="s">
        <v>526</v>
      </c>
      <c r="D476" s="225" t="s">
        <v>22</v>
      </c>
      <c r="E476" s="225" t="s">
        <v>527</v>
      </c>
      <c r="F476" s="226">
        <v>4028.39</v>
      </c>
      <c r="G476" s="225" t="s">
        <v>28</v>
      </c>
      <c r="H476" s="227" t="s">
        <v>1652</v>
      </c>
    </row>
    <row r="477" spans="1:8" s="227" customFormat="1" x14ac:dyDescent="0.2">
      <c r="A477" s="225" t="s">
        <v>434</v>
      </c>
      <c r="B477" s="225" t="s">
        <v>8</v>
      </c>
      <c r="C477" s="225" t="s">
        <v>526</v>
      </c>
      <c r="D477" s="225" t="s">
        <v>22</v>
      </c>
      <c r="E477" s="225" t="s">
        <v>527</v>
      </c>
      <c r="F477" s="226">
        <v>0.12</v>
      </c>
      <c r="G477" s="225" t="s">
        <v>28</v>
      </c>
      <c r="H477" s="227" t="s">
        <v>1652</v>
      </c>
    </row>
    <row r="478" spans="1:8" hidden="1" x14ac:dyDescent="0.2">
      <c r="A478" s="57" t="s">
        <v>318</v>
      </c>
      <c r="B478" s="57" t="s">
        <v>8</v>
      </c>
      <c r="C478" s="57" t="s">
        <v>528</v>
      </c>
      <c r="D478" s="57" t="s">
        <v>22</v>
      </c>
      <c r="E478" s="57" t="s">
        <v>529</v>
      </c>
      <c r="F478" s="59">
        <v>-30946.5</v>
      </c>
      <c r="G478" s="57" t="s">
        <v>530</v>
      </c>
    </row>
    <row r="479" spans="1:8" hidden="1" x14ac:dyDescent="0.2">
      <c r="A479" s="57" t="s">
        <v>318</v>
      </c>
      <c r="B479" s="57" t="s">
        <v>8</v>
      </c>
      <c r="C479" s="57" t="s">
        <v>528</v>
      </c>
      <c r="D479" s="57" t="s">
        <v>29</v>
      </c>
      <c r="E479" s="57" t="s">
        <v>529</v>
      </c>
      <c r="F479" s="59">
        <v>-11407.5</v>
      </c>
      <c r="G479" s="57" t="s">
        <v>530</v>
      </c>
    </row>
    <row r="480" spans="1:8" s="220" customFormat="1" x14ac:dyDescent="0.2">
      <c r="A480" s="223" t="s">
        <v>366</v>
      </c>
      <c r="B480" s="223" t="s">
        <v>8</v>
      </c>
      <c r="C480" s="223" t="s">
        <v>531</v>
      </c>
      <c r="D480" s="223" t="s">
        <v>29</v>
      </c>
      <c r="E480" s="223" t="s">
        <v>532</v>
      </c>
      <c r="F480" s="224">
        <v>58.24</v>
      </c>
      <c r="G480" s="223" t="s">
        <v>28</v>
      </c>
    </row>
    <row r="481" spans="1:8" s="220" customFormat="1" x14ac:dyDescent="0.2">
      <c r="A481" s="223" t="s">
        <v>266</v>
      </c>
      <c r="B481" s="223" t="s">
        <v>8</v>
      </c>
      <c r="C481" s="223" t="s">
        <v>533</v>
      </c>
      <c r="D481" s="223" t="s">
        <v>52</v>
      </c>
      <c r="E481" s="223" t="s">
        <v>534</v>
      </c>
      <c r="F481" s="224">
        <v>3963.48</v>
      </c>
      <c r="G481" s="223" t="s">
        <v>127</v>
      </c>
    </row>
    <row r="482" spans="1:8" hidden="1" x14ac:dyDescent="0.2">
      <c r="A482" s="60" t="s">
        <v>386</v>
      </c>
      <c r="B482" s="60" t="s">
        <v>535</v>
      </c>
      <c r="C482" s="60" t="s">
        <v>536</v>
      </c>
      <c r="D482" s="60" t="s">
        <v>537</v>
      </c>
      <c r="E482" s="60" t="s">
        <v>538</v>
      </c>
      <c r="F482" s="61">
        <v>-175267</v>
      </c>
      <c r="G482" s="62">
        <v>0</v>
      </c>
      <c r="H482" s="60" t="s">
        <v>539</v>
      </c>
    </row>
    <row r="483" spans="1:8" hidden="1" x14ac:dyDescent="0.2">
      <c r="A483" s="60" t="s">
        <v>112</v>
      </c>
      <c r="B483" s="60" t="s">
        <v>535</v>
      </c>
      <c r="C483" s="60" t="s">
        <v>540</v>
      </c>
      <c r="D483" s="60" t="s">
        <v>220</v>
      </c>
      <c r="E483" s="60" t="s">
        <v>541</v>
      </c>
      <c r="F483" s="61">
        <v>-228607</v>
      </c>
      <c r="G483" s="62">
        <v>0</v>
      </c>
      <c r="H483" s="60" t="s">
        <v>539</v>
      </c>
    </row>
    <row r="484" spans="1:8" hidden="1" x14ac:dyDescent="0.2">
      <c r="A484" s="60" t="s">
        <v>112</v>
      </c>
      <c r="B484" s="60" t="s">
        <v>535</v>
      </c>
      <c r="C484" s="60" t="s">
        <v>542</v>
      </c>
      <c r="D484" s="60" t="s">
        <v>218</v>
      </c>
      <c r="E484" s="60" t="s">
        <v>543</v>
      </c>
      <c r="F484" s="61">
        <v>-3183</v>
      </c>
      <c r="G484" s="62">
        <v>0</v>
      </c>
      <c r="H484" s="60" t="s">
        <v>539</v>
      </c>
    </row>
    <row r="485" spans="1:8" hidden="1" x14ac:dyDescent="0.2">
      <c r="A485" s="60" t="s">
        <v>112</v>
      </c>
      <c r="B485" s="60" t="s">
        <v>535</v>
      </c>
      <c r="C485" s="60" t="s">
        <v>544</v>
      </c>
      <c r="D485" s="60" t="s">
        <v>218</v>
      </c>
      <c r="E485" s="60" t="s">
        <v>545</v>
      </c>
      <c r="F485" s="61">
        <v>-22525</v>
      </c>
      <c r="G485" s="62">
        <v>0</v>
      </c>
      <c r="H485" s="60" t="s">
        <v>539</v>
      </c>
    </row>
    <row r="486" spans="1:8" hidden="1" x14ac:dyDescent="0.2">
      <c r="A486" s="60" t="s">
        <v>112</v>
      </c>
      <c r="B486" s="60" t="s">
        <v>535</v>
      </c>
      <c r="C486" s="60" t="s">
        <v>546</v>
      </c>
      <c r="D486" s="60" t="s">
        <v>537</v>
      </c>
      <c r="E486" s="60" t="s">
        <v>547</v>
      </c>
      <c r="F486" s="61">
        <v>-272779</v>
      </c>
      <c r="G486" s="62">
        <v>0</v>
      </c>
      <c r="H486" s="60" t="s">
        <v>539</v>
      </c>
    </row>
    <row r="487" spans="1:8" hidden="1" x14ac:dyDescent="0.2">
      <c r="A487" s="60" t="s">
        <v>112</v>
      </c>
      <c r="B487" s="60" t="s">
        <v>535</v>
      </c>
      <c r="C487" s="60" t="s">
        <v>548</v>
      </c>
      <c r="D487" s="60" t="s">
        <v>537</v>
      </c>
      <c r="E487" s="60" t="s">
        <v>549</v>
      </c>
      <c r="F487" s="61">
        <v>-21118</v>
      </c>
      <c r="G487" s="62">
        <v>0</v>
      </c>
      <c r="H487" s="60" t="s">
        <v>539</v>
      </c>
    </row>
    <row r="488" spans="1:8" hidden="1" x14ac:dyDescent="0.2">
      <c r="A488" s="60" t="s">
        <v>112</v>
      </c>
      <c r="B488" s="60" t="s">
        <v>535</v>
      </c>
      <c r="C488" s="60" t="s">
        <v>550</v>
      </c>
      <c r="D488" s="60" t="s">
        <v>537</v>
      </c>
      <c r="E488" s="60" t="s">
        <v>551</v>
      </c>
      <c r="F488" s="61">
        <v>-682724</v>
      </c>
      <c r="G488" s="62">
        <v>0</v>
      </c>
      <c r="H488" s="60" t="s">
        <v>539</v>
      </c>
    </row>
    <row r="489" spans="1:8" hidden="1" x14ac:dyDescent="0.2">
      <c r="A489" s="60" t="s">
        <v>112</v>
      </c>
      <c r="B489" s="60" t="s">
        <v>535</v>
      </c>
      <c r="C489" s="60" t="s">
        <v>552</v>
      </c>
      <c r="D489" s="60" t="s">
        <v>537</v>
      </c>
      <c r="E489" s="60" t="s">
        <v>553</v>
      </c>
      <c r="F489" s="61">
        <v>-89878</v>
      </c>
      <c r="G489" s="62">
        <v>0</v>
      </c>
      <c r="H489" s="60" t="s">
        <v>539</v>
      </c>
    </row>
    <row r="490" spans="1:8" hidden="1" x14ac:dyDescent="0.2">
      <c r="A490" s="60" t="s">
        <v>112</v>
      </c>
      <c r="B490" s="60" t="s">
        <v>535</v>
      </c>
      <c r="C490" s="60" t="s">
        <v>554</v>
      </c>
      <c r="D490" s="60" t="s">
        <v>537</v>
      </c>
      <c r="E490" s="60" t="s">
        <v>555</v>
      </c>
      <c r="F490" s="61">
        <v>-102887</v>
      </c>
      <c r="G490" s="62">
        <v>0</v>
      </c>
      <c r="H490" s="60" t="s">
        <v>539</v>
      </c>
    </row>
    <row r="491" spans="1:8" hidden="1" x14ac:dyDescent="0.2">
      <c r="A491" s="60" t="s">
        <v>112</v>
      </c>
      <c r="B491" s="60" t="s">
        <v>535</v>
      </c>
      <c r="C491" s="60" t="s">
        <v>556</v>
      </c>
      <c r="D491" s="60" t="s">
        <v>537</v>
      </c>
      <c r="E491" s="60" t="s">
        <v>557</v>
      </c>
      <c r="F491" s="61">
        <v>-2879</v>
      </c>
      <c r="G491" s="62">
        <v>0</v>
      </c>
      <c r="H491" s="60" t="s">
        <v>539</v>
      </c>
    </row>
    <row r="492" spans="1:8" hidden="1" x14ac:dyDescent="0.2">
      <c r="A492" s="60" t="s">
        <v>112</v>
      </c>
      <c r="B492" s="60" t="s">
        <v>535</v>
      </c>
      <c r="C492" s="60" t="s">
        <v>558</v>
      </c>
      <c r="D492" s="60" t="s">
        <v>537</v>
      </c>
      <c r="E492" s="60" t="s">
        <v>559</v>
      </c>
      <c r="F492" s="61">
        <v>-468034</v>
      </c>
      <c r="G492" s="62">
        <v>0</v>
      </c>
      <c r="H492" s="60" t="s">
        <v>539</v>
      </c>
    </row>
    <row r="493" spans="1:8" hidden="1" x14ac:dyDescent="0.2">
      <c r="A493" s="60" t="s">
        <v>112</v>
      </c>
      <c r="B493" s="60" t="s">
        <v>535</v>
      </c>
      <c r="C493" s="60" t="s">
        <v>560</v>
      </c>
      <c r="D493" s="60" t="s">
        <v>537</v>
      </c>
      <c r="E493" s="60" t="s">
        <v>561</v>
      </c>
      <c r="F493" s="61">
        <v>-37107</v>
      </c>
      <c r="G493" s="62">
        <v>0</v>
      </c>
      <c r="H493" s="60" t="s">
        <v>539</v>
      </c>
    </row>
    <row r="494" spans="1:8" hidden="1" x14ac:dyDescent="0.2">
      <c r="A494" s="60" t="s">
        <v>112</v>
      </c>
      <c r="B494" s="60" t="s">
        <v>535</v>
      </c>
      <c r="C494" s="60" t="s">
        <v>562</v>
      </c>
      <c r="D494" s="60" t="s">
        <v>537</v>
      </c>
      <c r="E494" s="60" t="s">
        <v>563</v>
      </c>
      <c r="F494" s="61">
        <v>-543136</v>
      </c>
      <c r="G494" s="62">
        <v>0</v>
      </c>
      <c r="H494" s="60" t="s">
        <v>539</v>
      </c>
    </row>
    <row r="495" spans="1:8" hidden="1" x14ac:dyDescent="0.2">
      <c r="A495" s="60" t="s">
        <v>112</v>
      </c>
      <c r="B495" s="60" t="s">
        <v>535</v>
      </c>
      <c r="C495" s="60" t="s">
        <v>564</v>
      </c>
      <c r="D495" s="60" t="s">
        <v>537</v>
      </c>
      <c r="E495" s="60" t="s">
        <v>565</v>
      </c>
      <c r="F495" s="61">
        <v>-745228</v>
      </c>
      <c r="G495" s="62">
        <v>0</v>
      </c>
      <c r="H495" s="60" t="s">
        <v>539</v>
      </c>
    </row>
    <row r="496" spans="1:8" hidden="1" x14ac:dyDescent="0.2">
      <c r="A496" s="60" t="s">
        <v>146</v>
      </c>
      <c r="B496" s="60" t="s">
        <v>535</v>
      </c>
      <c r="C496" s="60" t="s">
        <v>566</v>
      </c>
      <c r="D496" s="60" t="s">
        <v>537</v>
      </c>
      <c r="E496" s="60" t="s">
        <v>567</v>
      </c>
      <c r="F496" s="62">
        <v>91604</v>
      </c>
      <c r="G496" s="62">
        <v>0</v>
      </c>
      <c r="H496" s="60" t="s">
        <v>12</v>
      </c>
    </row>
    <row r="497" spans="1:8" hidden="1" x14ac:dyDescent="0.2">
      <c r="A497" s="60" t="s">
        <v>146</v>
      </c>
      <c r="B497" s="60" t="s">
        <v>535</v>
      </c>
      <c r="C497" s="60" t="s">
        <v>568</v>
      </c>
      <c r="D497" s="60" t="s">
        <v>218</v>
      </c>
      <c r="E497" s="60" t="s">
        <v>569</v>
      </c>
      <c r="F497" s="62">
        <v>100000</v>
      </c>
      <c r="G497" s="62">
        <v>0</v>
      </c>
      <c r="H497" s="60" t="s">
        <v>12</v>
      </c>
    </row>
    <row r="498" spans="1:8" hidden="1" x14ac:dyDescent="0.2">
      <c r="A498" s="60" t="s">
        <v>146</v>
      </c>
      <c r="B498" s="60" t="s">
        <v>535</v>
      </c>
      <c r="C498" s="60" t="s">
        <v>570</v>
      </c>
      <c r="D498" s="60" t="s">
        <v>537</v>
      </c>
      <c r="E498" s="60" t="s">
        <v>571</v>
      </c>
      <c r="F498" s="61">
        <v>-2129</v>
      </c>
      <c r="G498" s="62">
        <v>0</v>
      </c>
      <c r="H498" s="60" t="s">
        <v>539</v>
      </c>
    </row>
    <row r="499" spans="1:8" hidden="1" x14ac:dyDescent="0.2">
      <c r="A499" s="60" t="s">
        <v>146</v>
      </c>
      <c r="B499" s="60" t="s">
        <v>535</v>
      </c>
      <c r="C499" s="60" t="s">
        <v>572</v>
      </c>
      <c r="D499" s="60" t="s">
        <v>537</v>
      </c>
      <c r="E499" s="60" t="s">
        <v>573</v>
      </c>
      <c r="F499" s="61">
        <v>-336529</v>
      </c>
      <c r="G499" s="62">
        <v>0</v>
      </c>
      <c r="H499" s="60" t="s">
        <v>539</v>
      </c>
    </row>
    <row r="500" spans="1:8" hidden="1" x14ac:dyDescent="0.2">
      <c r="A500" s="60" t="s">
        <v>146</v>
      </c>
      <c r="B500" s="60" t="s">
        <v>535</v>
      </c>
      <c r="C500" s="60" t="s">
        <v>574</v>
      </c>
      <c r="D500" s="60" t="s">
        <v>537</v>
      </c>
      <c r="E500" s="60" t="s">
        <v>575</v>
      </c>
      <c r="F500" s="61">
        <v>-77685</v>
      </c>
      <c r="G500" s="62">
        <v>0</v>
      </c>
      <c r="H500" s="60" t="s">
        <v>539</v>
      </c>
    </row>
    <row r="501" spans="1:8" hidden="1" x14ac:dyDescent="0.2">
      <c r="A501" s="60" t="s">
        <v>146</v>
      </c>
      <c r="B501" s="60" t="s">
        <v>535</v>
      </c>
      <c r="C501" s="60" t="s">
        <v>576</v>
      </c>
      <c r="D501" s="60" t="s">
        <v>537</v>
      </c>
      <c r="E501" s="60" t="s">
        <v>577</v>
      </c>
      <c r="F501" s="61">
        <v>-227222</v>
      </c>
      <c r="G501" s="62">
        <v>0</v>
      </c>
      <c r="H501" s="60" t="s">
        <v>539</v>
      </c>
    </row>
    <row r="502" spans="1:8" hidden="1" x14ac:dyDescent="0.2">
      <c r="A502" s="60" t="s">
        <v>146</v>
      </c>
      <c r="B502" s="60" t="s">
        <v>535</v>
      </c>
      <c r="C502" s="60" t="s">
        <v>578</v>
      </c>
      <c r="D502" s="60" t="s">
        <v>537</v>
      </c>
      <c r="E502" s="60" t="s">
        <v>579</v>
      </c>
      <c r="F502" s="61">
        <v>-10374</v>
      </c>
      <c r="G502" s="62">
        <v>0</v>
      </c>
      <c r="H502" s="60" t="s">
        <v>539</v>
      </c>
    </row>
    <row r="503" spans="1:8" hidden="1" x14ac:dyDescent="0.2">
      <c r="A503" s="60" t="s">
        <v>146</v>
      </c>
      <c r="B503" s="60" t="s">
        <v>535</v>
      </c>
      <c r="C503" s="60" t="s">
        <v>580</v>
      </c>
      <c r="D503" s="60" t="s">
        <v>537</v>
      </c>
      <c r="E503" s="60" t="s">
        <v>581</v>
      </c>
      <c r="F503" s="61">
        <v>-70250</v>
      </c>
      <c r="G503" s="62">
        <v>0</v>
      </c>
      <c r="H503" s="60" t="s">
        <v>12</v>
      </c>
    </row>
    <row r="504" spans="1:8" hidden="1" x14ac:dyDescent="0.2">
      <c r="A504" s="60" t="s">
        <v>146</v>
      </c>
      <c r="B504" s="60" t="s">
        <v>535</v>
      </c>
      <c r="C504" s="60" t="s">
        <v>582</v>
      </c>
      <c r="D504" s="60" t="s">
        <v>537</v>
      </c>
      <c r="E504" s="60" t="s">
        <v>583</v>
      </c>
      <c r="F504" s="61">
        <v>-850000</v>
      </c>
      <c r="G504" s="62">
        <v>0</v>
      </c>
      <c r="H504" s="60" t="s">
        <v>12</v>
      </c>
    </row>
    <row r="505" spans="1:8" hidden="1" x14ac:dyDescent="0.2">
      <c r="A505" s="60" t="s">
        <v>146</v>
      </c>
      <c r="B505" s="60" t="s">
        <v>584</v>
      </c>
      <c r="C505" s="60" t="s">
        <v>585</v>
      </c>
      <c r="D505" s="60" t="s">
        <v>218</v>
      </c>
      <c r="E505" s="60" t="s">
        <v>586</v>
      </c>
      <c r="F505" s="61">
        <v>-120712</v>
      </c>
      <c r="G505" s="62">
        <v>0</v>
      </c>
      <c r="H505" s="60" t="s">
        <v>587</v>
      </c>
    </row>
    <row r="506" spans="1:8" hidden="1" x14ac:dyDescent="0.2">
      <c r="A506" s="60" t="s">
        <v>146</v>
      </c>
      <c r="B506" s="60" t="s">
        <v>584</v>
      </c>
      <c r="C506" s="60" t="s">
        <v>588</v>
      </c>
      <c r="D506" s="60" t="s">
        <v>218</v>
      </c>
      <c r="E506" s="60" t="s">
        <v>589</v>
      </c>
      <c r="F506" s="61">
        <v>-126792</v>
      </c>
      <c r="G506" s="62">
        <v>0</v>
      </c>
      <c r="H506" s="60" t="s">
        <v>590</v>
      </c>
    </row>
    <row r="507" spans="1:8" hidden="1" x14ac:dyDescent="0.2">
      <c r="A507" s="60" t="s">
        <v>146</v>
      </c>
      <c r="B507" s="60" t="s">
        <v>584</v>
      </c>
      <c r="C507" s="60" t="s">
        <v>591</v>
      </c>
      <c r="D507" s="60" t="s">
        <v>218</v>
      </c>
      <c r="E507" s="60" t="s">
        <v>592</v>
      </c>
      <c r="F507" s="61">
        <v>-15380</v>
      </c>
      <c r="G507" s="62">
        <v>0</v>
      </c>
      <c r="H507" s="60" t="s">
        <v>593</v>
      </c>
    </row>
    <row r="508" spans="1:8" hidden="1" x14ac:dyDescent="0.2">
      <c r="A508" s="60" t="s">
        <v>146</v>
      </c>
      <c r="B508" s="60" t="s">
        <v>584</v>
      </c>
      <c r="C508" s="60" t="s">
        <v>594</v>
      </c>
      <c r="D508" s="60" t="s">
        <v>218</v>
      </c>
      <c r="E508" s="60" t="s">
        <v>595</v>
      </c>
      <c r="F508" s="61">
        <v>-109582</v>
      </c>
      <c r="G508" s="62">
        <v>0</v>
      </c>
      <c r="H508" s="60" t="s">
        <v>596</v>
      </c>
    </row>
    <row r="509" spans="1:8" hidden="1" x14ac:dyDescent="0.2">
      <c r="A509" s="60" t="s">
        <v>146</v>
      </c>
      <c r="B509" s="60" t="s">
        <v>584</v>
      </c>
      <c r="C509" s="60" t="s">
        <v>597</v>
      </c>
      <c r="D509" s="60" t="s">
        <v>218</v>
      </c>
      <c r="E509" s="60" t="s">
        <v>598</v>
      </c>
      <c r="F509" s="61">
        <v>-19696</v>
      </c>
      <c r="G509" s="62">
        <v>0</v>
      </c>
      <c r="H509" s="60" t="s">
        <v>599</v>
      </c>
    </row>
    <row r="510" spans="1:8" hidden="1" x14ac:dyDescent="0.2">
      <c r="A510" s="60" t="s">
        <v>146</v>
      </c>
      <c r="B510" s="60" t="s">
        <v>584</v>
      </c>
      <c r="C510" s="60" t="s">
        <v>600</v>
      </c>
      <c r="D510" s="60" t="s">
        <v>218</v>
      </c>
      <c r="E510" s="60" t="s">
        <v>601</v>
      </c>
      <c r="F510" s="61">
        <v>-195550</v>
      </c>
      <c r="G510" s="62">
        <v>0</v>
      </c>
      <c r="H510" s="60" t="s">
        <v>602</v>
      </c>
    </row>
    <row r="511" spans="1:8" hidden="1" x14ac:dyDescent="0.2">
      <c r="A511" s="60" t="s">
        <v>146</v>
      </c>
      <c r="B511" s="60" t="s">
        <v>584</v>
      </c>
      <c r="C511" s="60" t="s">
        <v>603</v>
      </c>
      <c r="D511" s="60" t="s">
        <v>218</v>
      </c>
      <c r="E511" s="60" t="s">
        <v>604</v>
      </c>
      <c r="F511" s="61">
        <v>-460575</v>
      </c>
      <c r="G511" s="62">
        <v>0</v>
      </c>
      <c r="H511" s="60" t="s">
        <v>605</v>
      </c>
    </row>
    <row r="512" spans="1:8" hidden="1" x14ac:dyDescent="0.2">
      <c r="A512" s="60" t="s">
        <v>146</v>
      </c>
      <c r="B512" s="60" t="s">
        <v>584</v>
      </c>
      <c r="C512" s="60" t="s">
        <v>606</v>
      </c>
      <c r="D512" s="60" t="s">
        <v>218</v>
      </c>
      <c r="E512" s="60" t="s">
        <v>607</v>
      </c>
      <c r="F512" s="61">
        <v>-12750</v>
      </c>
      <c r="G512" s="62">
        <v>0</v>
      </c>
      <c r="H512" s="60" t="s">
        <v>608</v>
      </c>
    </row>
    <row r="513" spans="1:8" hidden="1" x14ac:dyDescent="0.2">
      <c r="A513" s="60" t="s">
        <v>146</v>
      </c>
      <c r="B513" s="60" t="s">
        <v>584</v>
      </c>
      <c r="C513" s="60" t="s">
        <v>609</v>
      </c>
      <c r="D513" s="60" t="s">
        <v>218</v>
      </c>
      <c r="E513" s="60" t="s">
        <v>610</v>
      </c>
      <c r="F513" s="61">
        <v>-576325</v>
      </c>
      <c r="G513" s="62">
        <v>0</v>
      </c>
      <c r="H513" s="60" t="s">
        <v>611</v>
      </c>
    </row>
    <row r="514" spans="1:8" hidden="1" x14ac:dyDescent="0.2">
      <c r="A514" s="60" t="s">
        <v>146</v>
      </c>
      <c r="B514" s="60" t="s">
        <v>584</v>
      </c>
      <c r="C514" s="60" t="s">
        <v>612</v>
      </c>
      <c r="D514" s="60" t="s">
        <v>218</v>
      </c>
      <c r="E514" s="60" t="s">
        <v>613</v>
      </c>
      <c r="F514" s="61">
        <v>-56934</v>
      </c>
      <c r="G514" s="62">
        <v>0</v>
      </c>
      <c r="H514" s="60" t="s">
        <v>614</v>
      </c>
    </row>
    <row r="515" spans="1:8" hidden="1" x14ac:dyDescent="0.2">
      <c r="A515" s="60" t="s">
        <v>146</v>
      </c>
      <c r="B515" s="60" t="s">
        <v>584</v>
      </c>
      <c r="C515" s="60" t="s">
        <v>615</v>
      </c>
      <c r="D515" s="60" t="s">
        <v>218</v>
      </c>
      <c r="E515" s="60" t="s">
        <v>616</v>
      </c>
      <c r="F515" s="61">
        <v>-364355</v>
      </c>
      <c r="G515" s="62">
        <v>0</v>
      </c>
      <c r="H515" s="60" t="s">
        <v>617</v>
      </c>
    </row>
    <row r="516" spans="1:8" hidden="1" x14ac:dyDescent="0.2">
      <c r="A516" s="60" t="s">
        <v>146</v>
      </c>
      <c r="B516" s="60" t="s">
        <v>584</v>
      </c>
      <c r="C516" s="60" t="s">
        <v>618</v>
      </c>
      <c r="D516" s="60" t="s">
        <v>218</v>
      </c>
      <c r="E516" s="60" t="s">
        <v>619</v>
      </c>
      <c r="F516" s="61">
        <v>-674089</v>
      </c>
      <c r="G516" s="62">
        <v>0</v>
      </c>
      <c r="H516" s="60" t="s">
        <v>620</v>
      </c>
    </row>
    <row r="517" spans="1:8" hidden="1" x14ac:dyDescent="0.2">
      <c r="A517" s="60" t="s">
        <v>146</v>
      </c>
      <c r="B517" s="60" t="s">
        <v>584</v>
      </c>
      <c r="C517" s="60" t="s">
        <v>621</v>
      </c>
      <c r="D517" s="60" t="s">
        <v>218</v>
      </c>
      <c r="E517" s="60" t="s">
        <v>622</v>
      </c>
      <c r="F517" s="61">
        <v>-356593</v>
      </c>
      <c r="G517" s="62">
        <v>0</v>
      </c>
      <c r="H517" s="60" t="s">
        <v>623</v>
      </c>
    </row>
    <row r="518" spans="1:8" hidden="1" x14ac:dyDescent="0.2">
      <c r="A518" s="60" t="s">
        <v>146</v>
      </c>
      <c r="B518" s="60" t="s">
        <v>584</v>
      </c>
      <c r="C518" s="60" t="s">
        <v>624</v>
      </c>
      <c r="D518" s="60" t="s">
        <v>218</v>
      </c>
      <c r="E518" s="60" t="s">
        <v>625</v>
      </c>
      <c r="F518" s="61">
        <v>-205550</v>
      </c>
      <c r="G518" s="62">
        <v>0</v>
      </c>
      <c r="H518" s="60" t="s">
        <v>626</v>
      </c>
    </row>
    <row r="519" spans="1:8" hidden="1" x14ac:dyDescent="0.2">
      <c r="A519" s="60" t="s">
        <v>146</v>
      </c>
      <c r="B519" s="60" t="s">
        <v>584</v>
      </c>
      <c r="C519" s="60" t="s">
        <v>627</v>
      </c>
      <c r="D519" s="60" t="s">
        <v>218</v>
      </c>
      <c r="E519" s="60" t="s">
        <v>628</v>
      </c>
      <c r="F519" s="61">
        <v>-13090</v>
      </c>
      <c r="G519" s="62">
        <v>0</v>
      </c>
      <c r="H519" s="60" t="s">
        <v>629</v>
      </c>
    </row>
    <row r="520" spans="1:8" hidden="1" x14ac:dyDescent="0.2">
      <c r="A520" s="60" t="s">
        <v>146</v>
      </c>
      <c r="B520" s="60" t="s">
        <v>584</v>
      </c>
      <c r="C520" s="60" t="s">
        <v>630</v>
      </c>
      <c r="D520" s="60" t="s">
        <v>218</v>
      </c>
      <c r="E520" s="60" t="s">
        <v>631</v>
      </c>
      <c r="F520" s="61">
        <v>-565199</v>
      </c>
      <c r="G520" s="62">
        <v>0</v>
      </c>
      <c r="H520" s="60" t="s">
        <v>632</v>
      </c>
    </row>
    <row r="521" spans="1:8" hidden="1" x14ac:dyDescent="0.2">
      <c r="A521" s="60" t="s">
        <v>146</v>
      </c>
      <c r="B521" s="60" t="s">
        <v>584</v>
      </c>
      <c r="C521" s="60" t="s">
        <v>633</v>
      </c>
      <c r="D521" s="60" t="s">
        <v>218</v>
      </c>
      <c r="E521" s="60" t="s">
        <v>634</v>
      </c>
      <c r="F521" s="61">
        <v>-107765</v>
      </c>
      <c r="G521" s="62">
        <v>0</v>
      </c>
      <c r="H521" s="60" t="s">
        <v>635</v>
      </c>
    </row>
    <row r="522" spans="1:8" hidden="1" x14ac:dyDescent="0.2">
      <c r="A522" s="60" t="s">
        <v>146</v>
      </c>
      <c r="B522" s="60" t="s">
        <v>584</v>
      </c>
      <c r="C522" s="60" t="s">
        <v>636</v>
      </c>
      <c r="D522" s="60" t="s">
        <v>218</v>
      </c>
      <c r="E522" s="60" t="s">
        <v>637</v>
      </c>
      <c r="F522" s="61">
        <v>-548942</v>
      </c>
      <c r="G522" s="62">
        <v>0</v>
      </c>
      <c r="H522" s="60" t="s">
        <v>638</v>
      </c>
    </row>
    <row r="523" spans="1:8" hidden="1" x14ac:dyDescent="0.2">
      <c r="A523" s="60" t="s">
        <v>146</v>
      </c>
      <c r="B523" s="60" t="s">
        <v>584</v>
      </c>
      <c r="C523" s="60" t="s">
        <v>639</v>
      </c>
      <c r="D523" s="60" t="s">
        <v>218</v>
      </c>
      <c r="E523" s="60" t="s">
        <v>640</v>
      </c>
      <c r="F523" s="61">
        <v>-302816</v>
      </c>
      <c r="G523" s="62">
        <v>0</v>
      </c>
      <c r="H523" s="60" t="s">
        <v>641</v>
      </c>
    </row>
    <row r="524" spans="1:8" hidden="1" x14ac:dyDescent="0.2">
      <c r="A524" s="60" t="s">
        <v>146</v>
      </c>
      <c r="B524" s="60" t="s">
        <v>584</v>
      </c>
      <c r="C524" s="60" t="s">
        <v>642</v>
      </c>
      <c r="D524" s="60" t="s">
        <v>218</v>
      </c>
      <c r="E524" s="60" t="s">
        <v>643</v>
      </c>
      <c r="F524" s="61">
        <v>-134534</v>
      </c>
      <c r="G524" s="62">
        <v>0</v>
      </c>
      <c r="H524" s="60" t="s">
        <v>644</v>
      </c>
    </row>
    <row r="525" spans="1:8" hidden="1" x14ac:dyDescent="0.2">
      <c r="A525" s="60" t="s">
        <v>225</v>
      </c>
      <c r="B525" s="60" t="s">
        <v>584</v>
      </c>
      <c r="C525" s="60" t="s">
        <v>645</v>
      </c>
      <c r="D525" s="60" t="s">
        <v>218</v>
      </c>
      <c r="E525" s="60" t="s">
        <v>646</v>
      </c>
      <c r="F525" s="61">
        <v>-16405</v>
      </c>
      <c r="G525" s="62">
        <v>0</v>
      </c>
      <c r="H525" s="60" t="s">
        <v>647</v>
      </c>
    </row>
    <row r="526" spans="1:8" hidden="1" x14ac:dyDescent="0.2">
      <c r="A526" s="60" t="s">
        <v>232</v>
      </c>
      <c r="B526" s="60" t="s">
        <v>535</v>
      </c>
      <c r="C526" s="60" t="s">
        <v>648</v>
      </c>
      <c r="D526" s="60" t="s">
        <v>218</v>
      </c>
      <c r="E526" s="60" t="s">
        <v>649</v>
      </c>
      <c r="F526" s="61">
        <v>-216914</v>
      </c>
      <c r="G526" s="62">
        <v>0</v>
      </c>
      <c r="H526" s="60" t="s">
        <v>539</v>
      </c>
    </row>
    <row r="527" spans="1:8" hidden="1" x14ac:dyDescent="0.2">
      <c r="A527" s="60" t="s">
        <v>232</v>
      </c>
      <c r="B527" s="60" t="s">
        <v>535</v>
      </c>
      <c r="C527" s="60" t="s">
        <v>650</v>
      </c>
      <c r="D527" s="60" t="s">
        <v>537</v>
      </c>
      <c r="E527" s="60" t="s">
        <v>651</v>
      </c>
      <c r="F527" s="61">
        <v>-17111</v>
      </c>
      <c r="G527" s="62">
        <v>0</v>
      </c>
      <c r="H527" s="60" t="s">
        <v>539</v>
      </c>
    </row>
    <row r="528" spans="1:8" hidden="1" x14ac:dyDescent="0.2">
      <c r="A528" s="60" t="s">
        <v>232</v>
      </c>
      <c r="B528" s="60" t="s">
        <v>535</v>
      </c>
      <c r="C528" s="60" t="s">
        <v>652</v>
      </c>
      <c r="D528" s="60" t="s">
        <v>537</v>
      </c>
      <c r="E528" s="60" t="s">
        <v>653</v>
      </c>
      <c r="F528" s="61">
        <v>-82717</v>
      </c>
      <c r="G528" s="62">
        <v>0</v>
      </c>
      <c r="H528" s="60" t="s">
        <v>539</v>
      </c>
    </row>
    <row r="529" spans="1:8" hidden="1" x14ac:dyDescent="0.2">
      <c r="A529" s="60" t="s">
        <v>232</v>
      </c>
      <c r="B529" s="60" t="s">
        <v>535</v>
      </c>
      <c r="C529" s="60" t="s">
        <v>654</v>
      </c>
      <c r="D529" s="60" t="s">
        <v>537</v>
      </c>
      <c r="E529" s="60" t="s">
        <v>622</v>
      </c>
      <c r="F529" s="61">
        <v>-6149</v>
      </c>
      <c r="G529" s="62">
        <v>0</v>
      </c>
      <c r="H529" s="60" t="s">
        <v>539</v>
      </c>
    </row>
    <row r="530" spans="1:8" hidden="1" x14ac:dyDescent="0.2">
      <c r="A530" s="60" t="s">
        <v>232</v>
      </c>
      <c r="B530" s="60" t="s">
        <v>535</v>
      </c>
      <c r="C530" s="60" t="s">
        <v>655</v>
      </c>
      <c r="D530" s="60" t="s">
        <v>537</v>
      </c>
      <c r="E530" s="60" t="s">
        <v>656</v>
      </c>
      <c r="F530" s="61">
        <v>-542596</v>
      </c>
      <c r="G530" s="62">
        <v>0</v>
      </c>
      <c r="H530" s="60" t="s">
        <v>539</v>
      </c>
    </row>
    <row r="531" spans="1:8" hidden="1" x14ac:dyDescent="0.2">
      <c r="A531" s="60" t="s">
        <v>232</v>
      </c>
      <c r="B531" s="60" t="s">
        <v>535</v>
      </c>
      <c r="C531" s="60" t="s">
        <v>657</v>
      </c>
      <c r="D531" s="60" t="s">
        <v>537</v>
      </c>
      <c r="E531" s="60" t="s">
        <v>658</v>
      </c>
      <c r="F531" s="61">
        <v>-185598</v>
      </c>
      <c r="G531" s="62">
        <v>0</v>
      </c>
      <c r="H531" s="60" t="s">
        <v>539</v>
      </c>
    </row>
    <row r="532" spans="1:8" hidden="1" x14ac:dyDescent="0.2">
      <c r="A532" s="60" t="s">
        <v>232</v>
      </c>
      <c r="B532" s="60" t="s">
        <v>535</v>
      </c>
      <c r="C532" s="60" t="s">
        <v>659</v>
      </c>
      <c r="D532" s="60" t="s">
        <v>537</v>
      </c>
      <c r="E532" s="60" t="s">
        <v>660</v>
      </c>
      <c r="F532" s="61">
        <v>-540267</v>
      </c>
      <c r="G532" s="62">
        <v>0</v>
      </c>
      <c r="H532" s="60" t="s">
        <v>539</v>
      </c>
    </row>
    <row r="533" spans="1:8" hidden="1" x14ac:dyDescent="0.2">
      <c r="A533" s="60" t="s">
        <v>232</v>
      </c>
      <c r="B533" s="60" t="s">
        <v>535</v>
      </c>
      <c r="C533" s="60" t="s">
        <v>661</v>
      </c>
      <c r="D533" s="60" t="s">
        <v>537</v>
      </c>
      <c r="E533" s="60" t="s">
        <v>662</v>
      </c>
      <c r="F533" s="61">
        <v>-35755</v>
      </c>
      <c r="G533" s="62">
        <v>0</v>
      </c>
      <c r="H533" s="60" t="s">
        <v>539</v>
      </c>
    </row>
    <row r="534" spans="1:8" hidden="1" x14ac:dyDescent="0.2">
      <c r="A534" s="60" t="s">
        <v>237</v>
      </c>
      <c r="B534" s="60" t="s">
        <v>535</v>
      </c>
      <c r="C534" s="60" t="s">
        <v>663</v>
      </c>
      <c r="D534" s="60" t="s">
        <v>220</v>
      </c>
      <c r="E534" s="60" t="s">
        <v>664</v>
      </c>
      <c r="F534" s="61">
        <v>-154044</v>
      </c>
      <c r="G534" s="62">
        <v>0</v>
      </c>
      <c r="H534" s="60" t="s">
        <v>539</v>
      </c>
    </row>
    <row r="535" spans="1:8" hidden="1" x14ac:dyDescent="0.2">
      <c r="A535" s="60" t="s">
        <v>237</v>
      </c>
      <c r="B535" s="60" t="s">
        <v>535</v>
      </c>
      <c r="C535" s="60" t="s">
        <v>665</v>
      </c>
      <c r="D535" s="60" t="s">
        <v>537</v>
      </c>
      <c r="E535" s="60" t="s">
        <v>666</v>
      </c>
      <c r="F535" s="61">
        <v>-305801</v>
      </c>
      <c r="G535" s="62">
        <v>0</v>
      </c>
      <c r="H535" s="60" t="s">
        <v>539</v>
      </c>
    </row>
    <row r="536" spans="1:8" hidden="1" x14ac:dyDescent="0.2">
      <c r="A536" s="60" t="s">
        <v>237</v>
      </c>
      <c r="B536" s="60" t="s">
        <v>535</v>
      </c>
      <c r="C536" s="60" t="s">
        <v>667</v>
      </c>
      <c r="D536" s="60" t="s">
        <v>537</v>
      </c>
      <c r="E536" s="60" t="s">
        <v>668</v>
      </c>
      <c r="F536" s="61">
        <v>-364377</v>
      </c>
      <c r="G536" s="62">
        <v>0</v>
      </c>
      <c r="H536" s="60" t="s">
        <v>539</v>
      </c>
    </row>
    <row r="537" spans="1:8" hidden="1" x14ac:dyDescent="0.2">
      <c r="A537" s="60" t="s">
        <v>237</v>
      </c>
      <c r="B537" s="60" t="s">
        <v>535</v>
      </c>
      <c r="C537" s="60" t="s">
        <v>669</v>
      </c>
      <c r="D537" s="60" t="s">
        <v>537</v>
      </c>
      <c r="E537" s="60" t="s">
        <v>670</v>
      </c>
      <c r="F537" s="61">
        <v>-37349</v>
      </c>
      <c r="G537" s="62">
        <v>0</v>
      </c>
      <c r="H537" s="60" t="s">
        <v>539</v>
      </c>
    </row>
    <row r="538" spans="1:8" hidden="1" x14ac:dyDescent="0.2">
      <c r="A538" s="60" t="s">
        <v>237</v>
      </c>
      <c r="B538" s="60" t="s">
        <v>535</v>
      </c>
      <c r="C538" s="60" t="s">
        <v>671</v>
      </c>
      <c r="D538" s="60" t="s">
        <v>537</v>
      </c>
      <c r="E538" s="60" t="s">
        <v>672</v>
      </c>
      <c r="F538" s="61">
        <v>-203597</v>
      </c>
      <c r="G538" s="62">
        <v>0</v>
      </c>
      <c r="H538" s="60" t="s">
        <v>539</v>
      </c>
    </row>
    <row r="539" spans="1:8" hidden="1" x14ac:dyDescent="0.2">
      <c r="A539" s="60" t="s">
        <v>237</v>
      </c>
      <c r="B539" s="60" t="s">
        <v>535</v>
      </c>
      <c r="C539" s="60" t="s">
        <v>673</v>
      </c>
      <c r="D539" s="60" t="s">
        <v>537</v>
      </c>
      <c r="E539" s="60" t="s">
        <v>674</v>
      </c>
      <c r="F539" s="61">
        <v>-1838693</v>
      </c>
      <c r="G539" s="62">
        <v>0</v>
      </c>
      <c r="H539" s="60" t="s">
        <v>539</v>
      </c>
    </row>
    <row r="540" spans="1:8" hidden="1" x14ac:dyDescent="0.2">
      <c r="A540" s="60" t="s">
        <v>260</v>
      </c>
      <c r="B540" s="60" t="s">
        <v>535</v>
      </c>
      <c r="C540" s="60" t="s">
        <v>675</v>
      </c>
      <c r="D540" s="60" t="s">
        <v>537</v>
      </c>
      <c r="E540" s="60" t="s">
        <v>676</v>
      </c>
      <c r="F540" s="61">
        <v>-363010</v>
      </c>
      <c r="G540" s="62">
        <v>0</v>
      </c>
      <c r="H540" s="60" t="s">
        <v>539</v>
      </c>
    </row>
    <row r="541" spans="1:8" hidden="1" x14ac:dyDescent="0.2">
      <c r="A541" s="60" t="s">
        <v>260</v>
      </c>
      <c r="B541" s="60" t="s">
        <v>535</v>
      </c>
      <c r="C541" s="60" t="s">
        <v>552</v>
      </c>
      <c r="D541" s="60" t="s">
        <v>537</v>
      </c>
      <c r="E541" s="60" t="s">
        <v>553</v>
      </c>
      <c r="F541" s="61">
        <v>-56754</v>
      </c>
      <c r="G541" s="62">
        <v>0</v>
      </c>
      <c r="H541" s="60" t="s">
        <v>539</v>
      </c>
    </row>
    <row r="542" spans="1:8" hidden="1" x14ac:dyDescent="0.2">
      <c r="A542" s="60" t="s">
        <v>260</v>
      </c>
      <c r="B542" s="60" t="s">
        <v>535</v>
      </c>
      <c r="C542" s="60" t="s">
        <v>677</v>
      </c>
      <c r="D542" s="60" t="s">
        <v>537</v>
      </c>
      <c r="E542" s="60" t="s">
        <v>678</v>
      </c>
      <c r="F542" s="61">
        <v>-180811</v>
      </c>
      <c r="G542" s="62">
        <v>0</v>
      </c>
      <c r="H542" s="60" t="s">
        <v>539</v>
      </c>
    </row>
    <row r="543" spans="1:8" hidden="1" x14ac:dyDescent="0.2">
      <c r="A543" s="60" t="s">
        <v>260</v>
      </c>
      <c r="B543" s="60" t="s">
        <v>535</v>
      </c>
      <c r="C543" s="60" t="s">
        <v>679</v>
      </c>
      <c r="D543" s="60" t="s">
        <v>537</v>
      </c>
      <c r="E543" s="60" t="s">
        <v>680</v>
      </c>
      <c r="F543" s="61">
        <v>-136294</v>
      </c>
      <c r="G543" s="62">
        <v>0</v>
      </c>
      <c r="H543" s="60" t="s">
        <v>539</v>
      </c>
    </row>
    <row r="544" spans="1:8" hidden="1" x14ac:dyDescent="0.2">
      <c r="A544" s="60" t="s">
        <v>260</v>
      </c>
      <c r="B544" s="60" t="s">
        <v>535</v>
      </c>
      <c r="C544" s="60" t="s">
        <v>681</v>
      </c>
      <c r="D544" s="60" t="s">
        <v>537</v>
      </c>
      <c r="E544" s="60" t="s">
        <v>682</v>
      </c>
      <c r="F544" s="61">
        <v>-224114</v>
      </c>
      <c r="G544" s="62">
        <v>0</v>
      </c>
      <c r="H544" s="60" t="s">
        <v>539</v>
      </c>
    </row>
    <row r="545" spans="1:8" hidden="1" x14ac:dyDescent="0.2">
      <c r="A545" s="60" t="s">
        <v>260</v>
      </c>
      <c r="B545" s="60" t="s">
        <v>535</v>
      </c>
      <c r="C545" s="60" t="s">
        <v>683</v>
      </c>
      <c r="D545" s="60" t="s">
        <v>537</v>
      </c>
      <c r="E545" s="60" t="s">
        <v>684</v>
      </c>
      <c r="F545" s="61">
        <v>-301324</v>
      </c>
      <c r="G545" s="62">
        <v>0</v>
      </c>
      <c r="H545" s="60" t="s">
        <v>539</v>
      </c>
    </row>
    <row r="546" spans="1:8" hidden="1" x14ac:dyDescent="0.2">
      <c r="A546" s="60" t="s">
        <v>260</v>
      </c>
      <c r="B546" s="60" t="s">
        <v>535</v>
      </c>
      <c r="C546" s="60" t="s">
        <v>685</v>
      </c>
      <c r="D546" s="60" t="s">
        <v>537</v>
      </c>
      <c r="E546" s="60" t="s">
        <v>686</v>
      </c>
      <c r="F546" s="61">
        <v>-6819</v>
      </c>
      <c r="G546" s="62">
        <v>0</v>
      </c>
      <c r="H546" s="60" t="s">
        <v>539</v>
      </c>
    </row>
    <row r="547" spans="1:8" hidden="1" x14ac:dyDescent="0.2">
      <c r="A547" s="60" t="s">
        <v>260</v>
      </c>
      <c r="B547" s="60" t="s">
        <v>535</v>
      </c>
      <c r="C547" s="60" t="s">
        <v>687</v>
      </c>
      <c r="D547" s="60" t="s">
        <v>537</v>
      </c>
      <c r="E547" s="60" t="s">
        <v>688</v>
      </c>
      <c r="F547" s="61">
        <v>-323729</v>
      </c>
      <c r="G547" s="62">
        <v>0</v>
      </c>
      <c r="H547" s="60" t="s">
        <v>539</v>
      </c>
    </row>
    <row r="548" spans="1:8" hidden="1" x14ac:dyDescent="0.2">
      <c r="A548" s="60" t="s">
        <v>260</v>
      </c>
      <c r="B548" s="60" t="s">
        <v>535</v>
      </c>
      <c r="C548" s="60" t="s">
        <v>689</v>
      </c>
      <c r="D548" s="60" t="s">
        <v>537</v>
      </c>
      <c r="E548" s="60" t="s">
        <v>690</v>
      </c>
      <c r="F548" s="61">
        <v>-263797</v>
      </c>
      <c r="G548" s="62">
        <v>0</v>
      </c>
      <c r="H548" s="60" t="s">
        <v>539</v>
      </c>
    </row>
    <row r="549" spans="1:8" hidden="1" x14ac:dyDescent="0.2">
      <c r="A549" s="60" t="s">
        <v>260</v>
      </c>
      <c r="B549" s="60" t="s">
        <v>535</v>
      </c>
      <c r="C549" s="60" t="s">
        <v>691</v>
      </c>
      <c r="D549" s="60" t="s">
        <v>537</v>
      </c>
      <c r="E549" s="60" t="s">
        <v>692</v>
      </c>
      <c r="F549" s="61">
        <v>-148204</v>
      </c>
      <c r="G549" s="62">
        <v>0</v>
      </c>
      <c r="H549" s="60" t="s">
        <v>539</v>
      </c>
    </row>
    <row r="550" spans="1:8" hidden="1" x14ac:dyDescent="0.2">
      <c r="A550" s="60" t="s">
        <v>260</v>
      </c>
      <c r="B550" s="60" t="s">
        <v>535</v>
      </c>
      <c r="C550" s="60" t="s">
        <v>693</v>
      </c>
      <c r="D550" s="60" t="s">
        <v>537</v>
      </c>
      <c r="E550" s="60" t="s">
        <v>694</v>
      </c>
      <c r="F550" s="61">
        <v>-892789</v>
      </c>
      <c r="G550" s="62">
        <v>0</v>
      </c>
      <c r="H550" s="60" t="s">
        <v>539</v>
      </c>
    </row>
    <row r="551" spans="1:8" hidden="1" x14ac:dyDescent="0.2">
      <c r="A551" s="60" t="s">
        <v>260</v>
      </c>
      <c r="B551" s="60" t="s">
        <v>535</v>
      </c>
      <c r="C551" s="60" t="s">
        <v>695</v>
      </c>
      <c r="D551" s="60" t="s">
        <v>537</v>
      </c>
      <c r="E551" s="60" t="s">
        <v>696</v>
      </c>
      <c r="F551" s="61">
        <v>-69853</v>
      </c>
      <c r="G551" s="62">
        <v>0</v>
      </c>
      <c r="H551" s="60" t="s">
        <v>539</v>
      </c>
    </row>
    <row r="552" spans="1:8" hidden="1" x14ac:dyDescent="0.2">
      <c r="A552" s="60" t="s">
        <v>260</v>
      </c>
      <c r="B552" s="60" t="s">
        <v>535</v>
      </c>
      <c r="C552" s="60" t="s">
        <v>697</v>
      </c>
      <c r="D552" s="60" t="s">
        <v>537</v>
      </c>
      <c r="E552" s="60" t="s">
        <v>698</v>
      </c>
      <c r="F552" s="61">
        <v>-734735</v>
      </c>
      <c r="G552" s="62">
        <v>0</v>
      </c>
      <c r="H552" s="60" t="s">
        <v>539</v>
      </c>
    </row>
    <row r="553" spans="1:8" hidden="1" x14ac:dyDescent="0.2">
      <c r="A553" s="60" t="s">
        <v>266</v>
      </c>
      <c r="B553" s="60" t="s">
        <v>535</v>
      </c>
      <c r="C553" s="60" t="s">
        <v>699</v>
      </c>
      <c r="D553" s="60" t="s">
        <v>218</v>
      </c>
      <c r="E553" s="60" t="s">
        <v>700</v>
      </c>
      <c r="F553" s="61">
        <v>-17950</v>
      </c>
      <c r="G553" s="62">
        <v>0</v>
      </c>
      <c r="H553" s="60" t="s">
        <v>539</v>
      </c>
    </row>
    <row r="554" spans="1:8" hidden="1" x14ac:dyDescent="0.2">
      <c r="A554" s="60" t="s">
        <v>266</v>
      </c>
      <c r="B554" s="60" t="s">
        <v>535</v>
      </c>
      <c r="C554" s="60" t="s">
        <v>701</v>
      </c>
      <c r="D554" s="60" t="s">
        <v>218</v>
      </c>
      <c r="E554" s="60" t="s">
        <v>702</v>
      </c>
      <c r="F554" s="61">
        <v>-6596</v>
      </c>
      <c r="G554" s="62">
        <v>0</v>
      </c>
      <c r="H554" s="60" t="s">
        <v>539</v>
      </c>
    </row>
    <row r="555" spans="1:8" hidden="1" x14ac:dyDescent="0.2">
      <c r="A555" s="60" t="s">
        <v>266</v>
      </c>
      <c r="B555" s="60" t="s">
        <v>535</v>
      </c>
      <c r="C555" s="60" t="s">
        <v>703</v>
      </c>
      <c r="D555" s="60" t="s">
        <v>537</v>
      </c>
      <c r="E555" s="60" t="s">
        <v>704</v>
      </c>
      <c r="F555" s="61">
        <v>-127499</v>
      </c>
      <c r="G555" s="62">
        <v>0</v>
      </c>
      <c r="H555" s="60" t="s">
        <v>539</v>
      </c>
    </row>
    <row r="556" spans="1:8" hidden="1" x14ac:dyDescent="0.2">
      <c r="A556" s="60" t="s">
        <v>7</v>
      </c>
      <c r="B556" s="60" t="s">
        <v>535</v>
      </c>
      <c r="C556" s="60" t="s">
        <v>705</v>
      </c>
      <c r="D556" s="60" t="s">
        <v>537</v>
      </c>
      <c r="E556" s="60" t="s">
        <v>706</v>
      </c>
      <c r="F556" s="61">
        <v>-294439</v>
      </c>
      <c r="G556" s="62">
        <v>0</v>
      </c>
      <c r="H556" s="60" t="s">
        <v>539</v>
      </c>
    </row>
    <row r="557" spans="1:8" hidden="1" x14ac:dyDescent="0.2">
      <c r="A557" s="60" t="s">
        <v>7</v>
      </c>
      <c r="B557" s="60" t="s">
        <v>535</v>
      </c>
      <c r="C557" s="60" t="s">
        <v>707</v>
      </c>
      <c r="D557" s="60" t="s">
        <v>537</v>
      </c>
      <c r="E557" s="60" t="s">
        <v>708</v>
      </c>
      <c r="F557" s="61">
        <v>-201923</v>
      </c>
      <c r="G557" s="62">
        <v>0</v>
      </c>
      <c r="H557" s="60" t="s">
        <v>539</v>
      </c>
    </row>
    <row r="558" spans="1:8" hidden="1" x14ac:dyDescent="0.2">
      <c r="A558" s="60" t="s">
        <v>7</v>
      </c>
      <c r="B558" s="60" t="s">
        <v>535</v>
      </c>
      <c r="C558" s="60" t="s">
        <v>709</v>
      </c>
      <c r="D558" s="60" t="s">
        <v>537</v>
      </c>
      <c r="E558" s="60" t="s">
        <v>710</v>
      </c>
      <c r="F558" s="61">
        <v>-228615</v>
      </c>
      <c r="G558" s="62">
        <v>0</v>
      </c>
      <c r="H558" s="60" t="s">
        <v>539</v>
      </c>
    </row>
    <row r="559" spans="1:8" hidden="1" x14ac:dyDescent="0.2">
      <c r="A559" s="60" t="s">
        <v>7</v>
      </c>
      <c r="B559" s="60" t="s">
        <v>535</v>
      </c>
      <c r="C559" s="60" t="s">
        <v>711</v>
      </c>
      <c r="D559" s="60" t="s">
        <v>537</v>
      </c>
      <c r="E559" s="60" t="s">
        <v>712</v>
      </c>
      <c r="F559" s="61">
        <v>-138057</v>
      </c>
      <c r="G559" s="62">
        <v>0</v>
      </c>
      <c r="H559" s="60" t="s">
        <v>539</v>
      </c>
    </row>
    <row r="560" spans="1:8" hidden="1" x14ac:dyDescent="0.2">
      <c r="A560" s="60" t="s">
        <v>7</v>
      </c>
      <c r="B560" s="60" t="s">
        <v>535</v>
      </c>
      <c r="C560" s="60" t="s">
        <v>713</v>
      </c>
      <c r="D560" s="60" t="s">
        <v>537</v>
      </c>
      <c r="E560" s="60" t="s">
        <v>714</v>
      </c>
      <c r="F560" s="61">
        <v>-131403</v>
      </c>
      <c r="G560" s="62">
        <v>0</v>
      </c>
      <c r="H560" s="60" t="s">
        <v>539</v>
      </c>
    </row>
    <row r="561" spans="1:8" hidden="1" x14ac:dyDescent="0.2">
      <c r="A561" s="60" t="s">
        <v>7</v>
      </c>
      <c r="B561" s="60" t="s">
        <v>535</v>
      </c>
      <c r="C561" s="60" t="s">
        <v>715</v>
      </c>
      <c r="D561" s="60" t="s">
        <v>537</v>
      </c>
      <c r="E561" s="60" t="s">
        <v>716</v>
      </c>
      <c r="F561" s="61">
        <v>-47675</v>
      </c>
      <c r="G561" s="62">
        <v>0</v>
      </c>
      <c r="H561" s="60" t="s">
        <v>539</v>
      </c>
    </row>
    <row r="562" spans="1:8" hidden="1" x14ac:dyDescent="0.2">
      <c r="A562" s="60" t="s">
        <v>7</v>
      </c>
      <c r="B562" s="60" t="s">
        <v>584</v>
      </c>
      <c r="C562" s="60" t="s">
        <v>717</v>
      </c>
      <c r="D562" s="60" t="s">
        <v>218</v>
      </c>
      <c r="E562" s="60" t="s">
        <v>694</v>
      </c>
      <c r="F562" s="61">
        <v>-386970</v>
      </c>
      <c r="G562" s="62">
        <v>0</v>
      </c>
      <c r="H562" s="60" t="s">
        <v>718</v>
      </c>
    </row>
    <row r="563" spans="1:8" hidden="1" x14ac:dyDescent="0.2">
      <c r="A563" s="60" t="s">
        <v>317</v>
      </c>
      <c r="B563" s="60" t="s">
        <v>535</v>
      </c>
      <c r="C563" s="60" t="s">
        <v>719</v>
      </c>
      <c r="D563" s="60" t="s">
        <v>537</v>
      </c>
      <c r="E563" s="60" t="s">
        <v>720</v>
      </c>
      <c r="F563" s="61">
        <v>-2050338</v>
      </c>
      <c r="G563" s="62">
        <v>0</v>
      </c>
      <c r="H563" s="60" t="s">
        <v>12</v>
      </c>
    </row>
    <row r="564" spans="1:8" hidden="1" x14ac:dyDescent="0.2">
      <c r="A564" s="60" t="s">
        <v>317</v>
      </c>
      <c r="B564" s="60" t="s">
        <v>584</v>
      </c>
      <c r="C564" s="60" t="s">
        <v>721</v>
      </c>
      <c r="D564" s="60" t="s">
        <v>218</v>
      </c>
      <c r="E564" s="60" t="s">
        <v>722</v>
      </c>
      <c r="F564" s="61">
        <v>-432129</v>
      </c>
      <c r="G564" s="62">
        <v>0</v>
      </c>
      <c r="H564" s="60" t="s">
        <v>723</v>
      </c>
    </row>
    <row r="565" spans="1:8" hidden="1" x14ac:dyDescent="0.2">
      <c r="A565" s="60" t="s">
        <v>317</v>
      </c>
      <c r="B565" s="60" t="s">
        <v>584</v>
      </c>
      <c r="C565" s="60" t="s">
        <v>724</v>
      </c>
      <c r="D565" s="60" t="s">
        <v>218</v>
      </c>
      <c r="E565" s="60" t="s">
        <v>725</v>
      </c>
      <c r="F565" s="61">
        <v>-69489</v>
      </c>
      <c r="G565" s="62">
        <v>0</v>
      </c>
      <c r="H565" s="60" t="s">
        <v>726</v>
      </c>
    </row>
    <row r="566" spans="1:8" hidden="1" x14ac:dyDescent="0.2">
      <c r="A566" s="60" t="s">
        <v>318</v>
      </c>
      <c r="B566" s="60" t="s">
        <v>535</v>
      </c>
      <c r="C566" s="60" t="s">
        <v>727</v>
      </c>
      <c r="D566" s="60" t="s">
        <v>537</v>
      </c>
      <c r="E566" s="60" t="s">
        <v>728</v>
      </c>
      <c r="F566" s="61">
        <v>-26589</v>
      </c>
      <c r="G566" s="62">
        <v>0</v>
      </c>
      <c r="H566" s="60" t="s">
        <v>539</v>
      </c>
    </row>
    <row r="567" spans="1:8" hidden="1" x14ac:dyDescent="0.2">
      <c r="A567" s="60" t="s">
        <v>318</v>
      </c>
      <c r="B567" s="60" t="s">
        <v>535</v>
      </c>
      <c r="C567" s="60" t="s">
        <v>729</v>
      </c>
      <c r="D567" s="60" t="s">
        <v>537</v>
      </c>
      <c r="E567" s="60" t="s">
        <v>730</v>
      </c>
      <c r="F567" s="61">
        <v>-342985</v>
      </c>
      <c r="G567" s="62">
        <v>0</v>
      </c>
      <c r="H567" s="60" t="s">
        <v>539</v>
      </c>
    </row>
    <row r="568" spans="1:8" hidden="1" x14ac:dyDescent="0.2">
      <c r="A568" s="60" t="s">
        <v>318</v>
      </c>
      <c r="B568" s="60" t="s">
        <v>535</v>
      </c>
      <c r="C568" s="60" t="s">
        <v>707</v>
      </c>
      <c r="D568" s="60" t="s">
        <v>537</v>
      </c>
      <c r="E568" s="60" t="s">
        <v>708</v>
      </c>
      <c r="F568" s="61">
        <v>-55166</v>
      </c>
      <c r="G568" s="62">
        <v>0</v>
      </c>
      <c r="H568" s="60" t="s">
        <v>539</v>
      </c>
    </row>
    <row r="569" spans="1:8" hidden="1" x14ac:dyDescent="0.2">
      <c r="A569" s="60" t="s">
        <v>318</v>
      </c>
      <c r="B569" s="60" t="s">
        <v>535</v>
      </c>
      <c r="C569" s="60" t="s">
        <v>731</v>
      </c>
      <c r="D569" s="60" t="s">
        <v>537</v>
      </c>
      <c r="E569" s="60" t="s">
        <v>732</v>
      </c>
      <c r="F569" s="61">
        <v>-375016</v>
      </c>
      <c r="G569" s="62">
        <v>0</v>
      </c>
      <c r="H569" s="60" t="s">
        <v>539</v>
      </c>
    </row>
    <row r="570" spans="1:8" hidden="1" x14ac:dyDescent="0.2">
      <c r="A570" s="60" t="s">
        <v>318</v>
      </c>
      <c r="B570" s="60" t="s">
        <v>535</v>
      </c>
      <c r="C570" s="60" t="s">
        <v>733</v>
      </c>
      <c r="D570" s="60" t="s">
        <v>537</v>
      </c>
      <c r="E570" s="60" t="s">
        <v>734</v>
      </c>
      <c r="F570" s="61">
        <v>-317840</v>
      </c>
      <c r="G570" s="62">
        <v>0</v>
      </c>
      <c r="H570" s="60" t="s">
        <v>539</v>
      </c>
    </row>
    <row r="571" spans="1:8" hidden="1" x14ac:dyDescent="0.2">
      <c r="A571" s="60" t="s">
        <v>318</v>
      </c>
      <c r="B571" s="60" t="s">
        <v>535</v>
      </c>
      <c r="C571" s="60" t="s">
        <v>735</v>
      </c>
      <c r="D571" s="60" t="s">
        <v>537</v>
      </c>
      <c r="E571" s="60" t="s">
        <v>736</v>
      </c>
      <c r="F571" s="61">
        <v>-271029</v>
      </c>
      <c r="G571" s="62">
        <v>0</v>
      </c>
      <c r="H571" s="60" t="s">
        <v>539</v>
      </c>
    </row>
    <row r="572" spans="1:8" hidden="1" x14ac:dyDescent="0.2">
      <c r="A572" s="60" t="s">
        <v>318</v>
      </c>
      <c r="B572" s="60" t="s">
        <v>535</v>
      </c>
      <c r="C572" s="60" t="s">
        <v>737</v>
      </c>
      <c r="D572" s="60" t="s">
        <v>537</v>
      </c>
      <c r="E572" s="60" t="s">
        <v>738</v>
      </c>
      <c r="F572" s="61">
        <v>-138930</v>
      </c>
      <c r="G572" s="62">
        <v>0</v>
      </c>
      <c r="H572" s="60" t="s">
        <v>539</v>
      </c>
    </row>
    <row r="573" spans="1:8" hidden="1" x14ac:dyDescent="0.2">
      <c r="A573" s="60" t="s">
        <v>318</v>
      </c>
      <c r="B573" s="60" t="s">
        <v>535</v>
      </c>
      <c r="C573" s="60" t="s">
        <v>739</v>
      </c>
      <c r="D573" s="60" t="s">
        <v>537</v>
      </c>
      <c r="E573" s="60" t="s">
        <v>740</v>
      </c>
      <c r="F573" s="61">
        <v>-447500</v>
      </c>
      <c r="G573" s="62">
        <v>0</v>
      </c>
      <c r="H573" s="60" t="s">
        <v>539</v>
      </c>
    </row>
    <row r="574" spans="1:8" hidden="1" x14ac:dyDescent="0.2">
      <c r="A574" s="60" t="s">
        <v>318</v>
      </c>
      <c r="B574" s="60" t="s">
        <v>535</v>
      </c>
      <c r="C574" s="60" t="s">
        <v>741</v>
      </c>
      <c r="D574" s="60" t="s">
        <v>537</v>
      </c>
      <c r="E574" s="60" t="s">
        <v>619</v>
      </c>
      <c r="F574" s="61">
        <v>-262520</v>
      </c>
      <c r="G574" s="62">
        <v>0</v>
      </c>
      <c r="H574" s="60" t="s">
        <v>539</v>
      </c>
    </row>
    <row r="575" spans="1:8" hidden="1" x14ac:dyDescent="0.2">
      <c r="A575" s="60" t="s">
        <v>318</v>
      </c>
      <c r="B575" s="60" t="s">
        <v>535</v>
      </c>
      <c r="C575" s="60" t="s">
        <v>742</v>
      </c>
      <c r="D575" s="60" t="s">
        <v>537</v>
      </c>
      <c r="E575" s="60" t="s">
        <v>743</v>
      </c>
      <c r="F575" s="61">
        <v>-7057</v>
      </c>
      <c r="G575" s="62">
        <v>0</v>
      </c>
      <c r="H575" s="60" t="s">
        <v>539</v>
      </c>
    </row>
    <row r="576" spans="1:8" hidden="1" x14ac:dyDescent="0.2">
      <c r="A576" s="60" t="s">
        <v>318</v>
      </c>
      <c r="B576" s="60" t="s">
        <v>535</v>
      </c>
      <c r="C576" s="60" t="s">
        <v>697</v>
      </c>
      <c r="D576" s="60" t="s">
        <v>537</v>
      </c>
      <c r="E576" s="60" t="s">
        <v>698</v>
      </c>
      <c r="F576" s="61">
        <v>-58319</v>
      </c>
      <c r="G576" s="62">
        <v>0</v>
      </c>
      <c r="H576" s="60" t="s">
        <v>539</v>
      </c>
    </row>
    <row r="577" spans="1:8" hidden="1" x14ac:dyDescent="0.2">
      <c r="A577" s="60" t="s">
        <v>318</v>
      </c>
      <c r="B577" s="60" t="s">
        <v>584</v>
      </c>
      <c r="C577" s="60" t="s">
        <v>744</v>
      </c>
      <c r="D577" s="60" t="s">
        <v>218</v>
      </c>
      <c r="E577" s="60" t="s">
        <v>745</v>
      </c>
      <c r="F577" s="61">
        <v>-14832</v>
      </c>
      <c r="G577" s="62">
        <v>0</v>
      </c>
      <c r="H577" s="60" t="s">
        <v>746</v>
      </c>
    </row>
    <row r="578" spans="1:8" hidden="1" x14ac:dyDescent="0.2">
      <c r="A578" s="60" t="s">
        <v>318</v>
      </c>
      <c r="B578" s="60" t="s">
        <v>584</v>
      </c>
      <c r="C578" s="60" t="s">
        <v>747</v>
      </c>
      <c r="D578" s="60" t="s">
        <v>218</v>
      </c>
      <c r="E578" s="60" t="s">
        <v>748</v>
      </c>
      <c r="F578" s="61">
        <v>-15448</v>
      </c>
      <c r="G578" s="62">
        <v>0</v>
      </c>
      <c r="H578" s="60" t="s">
        <v>749</v>
      </c>
    </row>
    <row r="579" spans="1:8" hidden="1" x14ac:dyDescent="0.2">
      <c r="A579" s="60" t="s">
        <v>318</v>
      </c>
      <c r="B579" s="60" t="s">
        <v>584</v>
      </c>
      <c r="C579" s="60" t="s">
        <v>750</v>
      </c>
      <c r="D579" s="60" t="s">
        <v>218</v>
      </c>
      <c r="E579" s="60" t="s">
        <v>751</v>
      </c>
      <c r="F579" s="61">
        <v>-263786</v>
      </c>
      <c r="G579" s="62">
        <v>0</v>
      </c>
      <c r="H579" s="60" t="s">
        <v>752</v>
      </c>
    </row>
    <row r="580" spans="1:8" hidden="1" x14ac:dyDescent="0.2">
      <c r="A580" s="60" t="s">
        <v>318</v>
      </c>
      <c r="B580" s="60" t="s">
        <v>584</v>
      </c>
      <c r="C580" s="60" t="s">
        <v>753</v>
      </c>
      <c r="D580" s="60" t="s">
        <v>218</v>
      </c>
      <c r="E580" s="60" t="s">
        <v>754</v>
      </c>
      <c r="F580" s="61">
        <v>-230659</v>
      </c>
      <c r="G580" s="62">
        <v>0</v>
      </c>
      <c r="H580" s="60" t="s">
        <v>755</v>
      </c>
    </row>
    <row r="581" spans="1:8" hidden="1" x14ac:dyDescent="0.2">
      <c r="A581" s="60" t="s">
        <v>318</v>
      </c>
      <c r="B581" s="60" t="s">
        <v>584</v>
      </c>
      <c r="C581" s="60" t="s">
        <v>756</v>
      </c>
      <c r="D581" s="60" t="s">
        <v>218</v>
      </c>
      <c r="E581" s="60" t="s">
        <v>757</v>
      </c>
      <c r="F581" s="61">
        <v>-481439</v>
      </c>
      <c r="G581" s="62">
        <v>0</v>
      </c>
      <c r="H581" s="60" t="s">
        <v>758</v>
      </c>
    </row>
    <row r="582" spans="1:8" hidden="1" x14ac:dyDescent="0.2">
      <c r="A582" s="60" t="s">
        <v>318</v>
      </c>
      <c r="B582" s="60" t="s">
        <v>584</v>
      </c>
      <c r="C582" s="60" t="s">
        <v>759</v>
      </c>
      <c r="D582" s="60" t="s">
        <v>218</v>
      </c>
      <c r="E582" s="60" t="s">
        <v>760</v>
      </c>
      <c r="F582" s="61">
        <v>-468164</v>
      </c>
      <c r="G582" s="62">
        <v>0</v>
      </c>
      <c r="H582" s="60" t="s">
        <v>761</v>
      </c>
    </row>
    <row r="583" spans="1:8" hidden="1" x14ac:dyDescent="0.2">
      <c r="A583" s="60" t="s">
        <v>318</v>
      </c>
      <c r="B583" s="60" t="s">
        <v>584</v>
      </c>
      <c r="C583" s="60" t="s">
        <v>762</v>
      </c>
      <c r="D583" s="60" t="s">
        <v>218</v>
      </c>
      <c r="E583" s="60" t="s">
        <v>598</v>
      </c>
      <c r="F583" s="61">
        <v>-2705</v>
      </c>
      <c r="G583" s="62">
        <v>0</v>
      </c>
      <c r="H583" s="60" t="s">
        <v>599</v>
      </c>
    </row>
    <row r="584" spans="1:8" hidden="1" x14ac:dyDescent="0.2">
      <c r="A584" s="60" t="s">
        <v>318</v>
      </c>
      <c r="B584" s="60" t="s">
        <v>584</v>
      </c>
      <c r="C584" s="60" t="s">
        <v>763</v>
      </c>
      <c r="D584" s="60" t="s">
        <v>218</v>
      </c>
      <c r="E584" s="60" t="s">
        <v>764</v>
      </c>
      <c r="F584" s="61">
        <v>-144601</v>
      </c>
      <c r="G584" s="62">
        <v>0</v>
      </c>
      <c r="H584" s="60" t="s">
        <v>765</v>
      </c>
    </row>
    <row r="585" spans="1:8" hidden="1" x14ac:dyDescent="0.2">
      <c r="A585" s="60" t="s">
        <v>360</v>
      </c>
      <c r="B585" s="60" t="s">
        <v>584</v>
      </c>
      <c r="C585" s="60" t="s">
        <v>766</v>
      </c>
      <c r="D585" s="60" t="s">
        <v>218</v>
      </c>
      <c r="E585" s="60" t="s">
        <v>551</v>
      </c>
      <c r="F585" s="61">
        <v>-160974</v>
      </c>
      <c r="G585" s="62">
        <v>0</v>
      </c>
      <c r="H585" s="60" t="s">
        <v>767</v>
      </c>
    </row>
    <row r="586" spans="1:8" hidden="1" x14ac:dyDescent="0.2">
      <c r="A586" s="60" t="s">
        <v>360</v>
      </c>
      <c r="B586" s="60" t="s">
        <v>584</v>
      </c>
      <c r="C586" s="60" t="s">
        <v>768</v>
      </c>
      <c r="D586" s="60" t="s">
        <v>218</v>
      </c>
      <c r="E586" s="60" t="s">
        <v>769</v>
      </c>
      <c r="F586" s="61">
        <v>-532651</v>
      </c>
      <c r="G586" s="62">
        <v>0</v>
      </c>
      <c r="H586" s="60" t="s">
        <v>770</v>
      </c>
    </row>
    <row r="587" spans="1:8" hidden="1" x14ac:dyDescent="0.2">
      <c r="A587" s="60" t="s">
        <v>360</v>
      </c>
      <c r="B587" s="60" t="s">
        <v>584</v>
      </c>
      <c r="C587" s="60" t="s">
        <v>771</v>
      </c>
      <c r="D587" s="60" t="s">
        <v>218</v>
      </c>
      <c r="E587" s="60" t="s">
        <v>772</v>
      </c>
      <c r="F587" s="61">
        <v>-529844</v>
      </c>
      <c r="G587" s="62">
        <v>0</v>
      </c>
      <c r="H587" s="60" t="s">
        <v>773</v>
      </c>
    </row>
    <row r="588" spans="1:8" hidden="1" x14ac:dyDescent="0.2">
      <c r="A588" s="60" t="s">
        <v>360</v>
      </c>
      <c r="B588" s="60" t="s">
        <v>584</v>
      </c>
      <c r="C588" s="60" t="s">
        <v>774</v>
      </c>
      <c r="D588" s="60" t="s">
        <v>218</v>
      </c>
      <c r="E588" s="60" t="s">
        <v>712</v>
      </c>
      <c r="F588" s="61">
        <v>-36769</v>
      </c>
      <c r="G588" s="62">
        <v>0</v>
      </c>
      <c r="H588" s="60" t="s">
        <v>775</v>
      </c>
    </row>
    <row r="589" spans="1:8" hidden="1" x14ac:dyDescent="0.2">
      <c r="A589" s="60" t="s">
        <v>360</v>
      </c>
      <c r="B589" s="60" t="s">
        <v>584</v>
      </c>
      <c r="C589" s="60" t="s">
        <v>776</v>
      </c>
      <c r="D589" s="60" t="s">
        <v>218</v>
      </c>
      <c r="E589" s="60" t="s">
        <v>777</v>
      </c>
      <c r="F589" s="61">
        <v>-350625</v>
      </c>
      <c r="G589" s="62">
        <v>0</v>
      </c>
      <c r="H589" s="60" t="s">
        <v>778</v>
      </c>
    </row>
    <row r="590" spans="1:8" hidden="1" x14ac:dyDescent="0.2">
      <c r="A590" s="60" t="s">
        <v>360</v>
      </c>
      <c r="B590" s="60" t="s">
        <v>584</v>
      </c>
      <c r="C590" s="60" t="s">
        <v>779</v>
      </c>
      <c r="D590" s="60" t="s">
        <v>218</v>
      </c>
      <c r="E590" s="60" t="s">
        <v>579</v>
      </c>
      <c r="F590" s="61">
        <v>-9894</v>
      </c>
      <c r="G590" s="62">
        <v>0</v>
      </c>
      <c r="H590" s="60" t="s">
        <v>780</v>
      </c>
    </row>
    <row r="591" spans="1:8" hidden="1" x14ac:dyDescent="0.2">
      <c r="A591" s="60" t="s">
        <v>360</v>
      </c>
      <c r="B591" s="60" t="s">
        <v>584</v>
      </c>
      <c r="C591" s="60" t="s">
        <v>781</v>
      </c>
      <c r="D591" s="60" t="s">
        <v>218</v>
      </c>
      <c r="E591" s="60" t="s">
        <v>725</v>
      </c>
      <c r="F591" s="61">
        <v>-22180</v>
      </c>
      <c r="G591" s="62">
        <v>0</v>
      </c>
      <c r="H591" s="60" t="s">
        <v>726</v>
      </c>
    </row>
    <row r="592" spans="1:8" hidden="1" x14ac:dyDescent="0.2">
      <c r="A592" s="60" t="s">
        <v>360</v>
      </c>
      <c r="B592" s="60" t="s">
        <v>584</v>
      </c>
      <c r="C592" s="60" t="s">
        <v>782</v>
      </c>
      <c r="D592" s="60" t="s">
        <v>218</v>
      </c>
      <c r="E592" s="60" t="s">
        <v>783</v>
      </c>
      <c r="F592" s="61">
        <v>-322294</v>
      </c>
      <c r="G592" s="62">
        <v>0</v>
      </c>
      <c r="H592" s="60" t="s">
        <v>784</v>
      </c>
    </row>
    <row r="593" spans="1:8" hidden="1" x14ac:dyDescent="0.2">
      <c r="A593" s="60" t="s">
        <v>360</v>
      </c>
      <c r="B593" s="60" t="s">
        <v>584</v>
      </c>
      <c r="C593" s="60" t="s">
        <v>785</v>
      </c>
      <c r="D593" s="60" t="s">
        <v>218</v>
      </c>
      <c r="E593" s="60" t="s">
        <v>786</v>
      </c>
      <c r="F593" s="61">
        <v>-347013</v>
      </c>
      <c r="G593" s="62">
        <v>0</v>
      </c>
      <c r="H593" s="60" t="s">
        <v>787</v>
      </c>
    </row>
    <row r="594" spans="1:8" hidden="1" x14ac:dyDescent="0.2">
      <c r="A594" s="60" t="s">
        <v>360</v>
      </c>
      <c r="B594" s="60" t="s">
        <v>584</v>
      </c>
      <c r="C594" s="60" t="s">
        <v>788</v>
      </c>
      <c r="D594" s="60" t="s">
        <v>218</v>
      </c>
      <c r="E594" s="60" t="s">
        <v>789</v>
      </c>
      <c r="F594" s="61">
        <v>-38848</v>
      </c>
      <c r="G594" s="62">
        <v>0</v>
      </c>
      <c r="H594" s="60" t="s">
        <v>790</v>
      </c>
    </row>
    <row r="595" spans="1:8" hidden="1" x14ac:dyDescent="0.2">
      <c r="A595" s="60" t="s">
        <v>360</v>
      </c>
      <c r="B595" s="60" t="s">
        <v>584</v>
      </c>
      <c r="C595" s="60" t="s">
        <v>791</v>
      </c>
      <c r="D595" s="60" t="s">
        <v>218</v>
      </c>
      <c r="E595" s="60" t="s">
        <v>792</v>
      </c>
      <c r="F595" s="61">
        <v>-76515</v>
      </c>
      <c r="G595" s="62">
        <v>0</v>
      </c>
      <c r="H595" s="60" t="s">
        <v>793</v>
      </c>
    </row>
    <row r="596" spans="1:8" hidden="1" x14ac:dyDescent="0.2">
      <c r="A596" s="60" t="s">
        <v>360</v>
      </c>
      <c r="B596" s="60" t="s">
        <v>584</v>
      </c>
      <c r="C596" s="60" t="s">
        <v>794</v>
      </c>
      <c r="D596" s="60" t="s">
        <v>218</v>
      </c>
      <c r="E596" s="60" t="s">
        <v>795</v>
      </c>
      <c r="F596" s="61">
        <v>-275334</v>
      </c>
      <c r="G596" s="62">
        <v>0</v>
      </c>
      <c r="H596" s="60" t="s">
        <v>796</v>
      </c>
    </row>
    <row r="597" spans="1:8" hidden="1" x14ac:dyDescent="0.2">
      <c r="A597" s="60" t="s">
        <v>365</v>
      </c>
      <c r="B597" s="60" t="s">
        <v>535</v>
      </c>
      <c r="C597" s="60" t="s">
        <v>797</v>
      </c>
      <c r="D597" s="60" t="s">
        <v>537</v>
      </c>
      <c r="E597" s="60" t="s">
        <v>798</v>
      </c>
      <c r="F597" s="61">
        <v>-361403</v>
      </c>
      <c r="G597" s="62">
        <v>0</v>
      </c>
      <c r="H597" s="60" t="s">
        <v>539</v>
      </c>
    </row>
    <row r="598" spans="1:8" hidden="1" x14ac:dyDescent="0.2">
      <c r="A598" s="60" t="s">
        <v>365</v>
      </c>
      <c r="B598" s="60" t="s">
        <v>535</v>
      </c>
      <c r="C598" s="60" t="s">
        <v>799</v>
      </c>
      <c r="D598" s="60" t="s">
        <v>537</v>
      </c>
      <c r="E598" s="60" t="s">
        <v>772</v>
      </c>
      <c r="F598" s="61">
        <v>-139288</v>
      </c>
      <c r="G598" s="62">
        <v>0</v>
      </c>
      <c r="H598" s="60" t="s">
        <v>539</v>
      </c>
    </row>
    <row r="599" spans="1:8" hidden="1" x14ac:dyDescent="0.2">
      <c r="A599" s="60" t="s">
        <v>365</v>
      </c>
      <c r="B599" s="60" t="s">
        <v>535</v>
      </c>
      <c r="C599" s="60" t="s">
        <v>800</v>
      </c>
      <c r="D599" s="60" t="s">
        <v>537</v>
      </c>
      <c r="E599" s="60" t="s">
        <v>801</v>
      </c>
      <c r="F599" s="61">
        <v>-247500</v>
      </c>
      <c r="G599" s="62">
        <v>0</v>
      </c>
      <c r="H599" s="60" t="s">
        <v>539</v>
      </c>
    </row>
    <row r="600" spans="1:8" hidden="1" x14ac:dyDescent="0.2">
      <c r="A600" s="60" t="s">
        <v>365</v>
      </c>
      <c r="B600" s="60" t="s">
        <v>535</v>
      </c>
      <c r="C600" s="60" t="s">
        <v>802</v>
      </c>
      <c r="D600" s="60" t="s">
        <v>537</v>
      </c>
      <c r="E600" s="60" t="s">
        <v>803</v>
      </c>
      <c r="F600" s="61">
        <v>-594719</v>
      </c>
      <c r="G600" s="62">
        <v>0</v>
      </c>
      <c r="H600" s="60" t="s">
        <v>539</v>
      </c>
    </row>
    <row r="601" spans="1:8" hidden="1" x14ac:dyDescent="0.2">
      <c r="A601" s="60" t="s">
        <v>365</v>
      </c>
      <c r="B601" s="60" t="s">
        <v>584</v>
      </c>
      <c r="C601" s="60" t="s">
        <v>804</v>
      </c>
      <c r="D601" s="60" t="s">
        <v>218</v>
      </c>
      <c r="E601" s="60" t="s">
        <v>805</v>
      </c>
      <c r="F601" s="61">
        <v>-20400</v>
      </c>
      <c r="G601" s="62">
        <v>0</v>
      </c>
      <c r="H601" s="60" t="s">
        <v>806</v>
      </c>
    </row>
    <row r="602" spans="1:8" hidden="1" x14ac:dyDescent="0.2">
      <c r="A602" s="60" t="s">
        <v>365</v>
      </c>
      <c r="B602" s="60" t="s">
        <v>584</v>
      </c>
      <c r="C602" s="60" t="s">
        <v>807</v>
      </c>
      <c r="D602" s="60" t="s">
        <v>218</v>
      </c>
      <c r="E602" s="60" t="s">
        <v>808</v>
      </c>
      <c r="F602" s="61">
        <v>-257844</v>
      </c>
      <c r="G602" s="62">
        <v>0</v>
      </c>
      <c r="H602" s="60" t="s">
        <v>809</v>
      </c>
    </row>
    <row r="603" spans="1:8" hidden="1" x14ac:dyDescent="0.2">
      <c r="A603" s="60" t="s">
        <v>365</v>
      </c>
      <c r="B603" s="60" t="s">
        <v>584</v>
      </c>
      <c r="C603" s="60" t="s">
        <v>810</v>
      </c>
      <c r="D603" s="60" t="s">
        <v>218</v>
      </c>
      <c r="E603" s="60" t="s">
        <v>811</v>
      </c>
      <c r="F603" s="61">
        <v>-190163</v>
      </c>
      <c r="G603" s="62">
        <v>0</v>
      </c>
      <c r="H603" s="60" t="s">
        <v>812</v>
      </c>
    </row>
    <row r="604" spans="1:8" hidden="1" x14ac:dyDescent="0.2">
      <c r="A604" s="60" t="s">
        <v>366</v>
      </c>
      <c r="B604" s="60" t="s">
        <v>584</v>
      </c>
      <c r="C604" s="60" t="s">
        <v>813</v>
      </c>
      <c r="D604" s="60" t="s">
        <v>218</v>
      </c>
      <c r="E604" s="60" t="s">
        <v>814</v>
      </c>
      <c r="F604" s="61">
        <v>-350625</v>
      </c>
      <c r="G604" s="62">
        <v>0</v>
      </c>
      <c r="H604" s="60" t="s">
        <v>815</v>
      </c>
    </row>
    <row r="605" spans="1:8" hidden="1" x14ac:dyDescent="0.2">
      <c r="A605" s="60" t="s">
        <v>366</v>
      </c>
      <c r="B605" s="60" t="s">
        <v>584</v>
      </c>
      <c r="C605" s="60" t="s">
        <v>816</v>
      </c>
      <c r="D605" s="60" t="s">
        <v>218</v>
      </c>
      <c r="E605" s="60" t="s">
        <v>696</v>
      </c>
      <c r="F605" s="61">
        <v>-113322</v>
      </c>
      <c r="G605" s="62">
        <v>0</v>
      </c>
      <c r="H605" s="60" t="s">
        <v>817</v>
      </c>
    </row>
    <row r="606" spans="1:8" hidden="1" x14ac:dyDescent="0.2">
      <c r="A606" s="60" t="s">
        <v>366</v>
      </c>
      <c r="B606" s="60" t="s">
        <v>584</v>
      </c>
      <c r="C606" s="60" t="s">
        <v>818</v>
      </c>
      <c r="D606" s="60" t="s">
        <v>218</v>
      </c>
      <c r="E606" s="60" t="s">
        <v>819</v>
      </c>
      <c r="F606" s="61">
        <v>-350625</v>
      </c>
      <c r="G606" s="62">
        <v>0</v>
      </c>
      <c r="H606" s="60" t="s">
        <v>820</v>
      </c>
    </row>
    <row r="607" spans="1:8" hidden="1" x14ac:dyDescent="0.2">
      <c r="A607" s="60" t="s">
        <v>369</v>
      </c>
      <c r="B607" s="60" t="s">
        <v>535</v>
      </c>
      <c r="C607" s="60" t="s">
        <v>821</v>
      </c>
      <c r="D607" s="60" t="s">
        <v>537</v>
      </c>
      <c r="E607" s="60" t="s">
        <v>822</v>
      </c>
      <c r="F607" s="62">
        <v>2052</v>
      </c>
      <c r="G607" s="62">
        <v>0</v>
      </c>
      <c r="H607" s="60" t="s">
        <v>28</v>
      </c>
    </row>
    <row r="608" spans="1:8" hidden="1" x14ac:dyDescent="0.2">
      <c r="A608" s="63" t="s">
        <v>365</v>
      </c>
      <c r="B608" s="63" t="s">
        <v>216</v>
      </c>
      <c r="C608" s="63" t="s">
        <v>508</v>
      </c>
      <c r="D608" s="63" t="s">
        <v>218</v>
      </c>
      <c r="E608" s="63" t="s">
        <v>509</v>
      </c>
      <c r="F608" s="64">
        <v>589.67999999999995</v>
      </c>
      <c r="G608" s="64">
        <v>589.67999999999995</v>
      </c>
      <c r="H608" s="63" t="s">
        <v>19</v>
      </c>
    </row>
    <row r="609" spans="1:8" hidden="1" x14ac:dyDescent="0.2">
      <c r="A609" s="63" t="s">
        <v>365</v>
      </c>
      <c r="B609" s="63" t="s">
        <v>221</v>
      </c>
      <c r="C609" s="63" t="s">
        <v>510</v>
      </c>
      <c r="D609" s="63" t="s">
        <v>218</v>
      </c>
      <c r="E609" s="63" t="s">
        <v>509</v>
      </c>
      <c r="F609" s="64">
        <v>-589.67999999999995</v>
      </c>
      <c r="G609" s="64">
        <v>0</v>
      </c>
      <c r="H609" s="63" t="s">
        <v>823</v>
      </c>
    </row>
    <row r="610" spans="1:8" hidden="1" x14ac:dyDescent="0.2">
      <c r="A610" s="65" t="s">
        <v>112</v>
      </c>
      <c r="B610" s="65" t="s">
        <v>535</v>
      </c>
      <c r="C610" s="65" t="s">
        <v>824</v>
      </c>
      <c r="D610" s="65" t="s">
        <v>537</v>
      </c>
      <c r="E610" s="65" t="s">
        <v>825</v>
      </c>
      <c r="F610" s="66">
        <v>-3404</v>
      </c>
      <c r="G610" s="67">
        <v>0</v>
      </c>
      <c r="H610" s="65" t="s">
        <v>539</v>
      </c>
    </row>
    <row r="611" spans="1:8" hidden="1" x14ac:dyDescent="0.2">
      <c r="A611" s="65" t="s">
        <v>146</v>
      </c>
      <c r="B611" s="65" t="s">
        <v>535</v>
      </c>
      <c r="C611" s="65" t="s">
        <v>826</v>
      </c>
      <c r="D611" s="65" t="s">
        <v>537</v>
      </c>
      <c r="E611" s="65" t="s">
        <v>827</v>
      </c>
      <c r="F611" s="66">
        <v>-167229</v>
      </c>
      <c r="G611" s="67">
        <v>0</v>
      </c>
      <c r="H611" s="65" t="s">
        <v>539</v>
      </c>
    </row>
    <row r="612" spans="1:8" hidden="1" x14ac:dyDescent="0.2">
      <c r="A612" s="65" t="s">
        <v>146</v>
      </c>
      <c r="B612" s="65" t="s">
        <v>535</v>
      </c>
      <c r="C612" s="65" t="s">
        <v>828</v>
      </c>
      <c r="D612" s="65" t="s">
        <v>537</v>
      </c>
      <c r="E612" s="65" t="s">
        <v>829</v>
      </c>
      <c r="F612" s="66">
        <v>-160549</v>
      </c>
      <c r="G612" s="67">
        <v>0</v>
      </c>
      <c r="H612" s="65" t="s">
        <v>539</v>
      </c>
    </row>
    <row r="613" spans="1:8" hidden="1" x14ac:dyDescent="0.2">
      <c r="A613" s="65" t="s">
        <v>146</v>
      </c>
      <c r="B613" s="65" t="s">
        <v>535</v>
      </c>
      <c r="C613" s="65" t="s">
        <v>830</v>
      </c>
      <c r="D613" s="65" t="s">
        <v>537</v>
      </c>
      <c r="E613" s="65" t="s">
        <v>831</v>
      </c>
      <c r="F613" s="66">
        <v>-332501</v>
      </c>
      <c r="G613" s="67">
        <v>0</v>
      </c>
      <c r="H613" s="65" t="s">
        <v>539</v>
      </c>
    </row>
    <row r="614" spans="1:8" hidden="1" x14ac:dyDescent="0.2">
      <c r="A614" s="65" t="s">
        <v>146</v>
      </c>
      <c r="B614" s="65" t="s">
        <v>584</v>
      </c>
      <c r="C614" s="65" t="s">
        <v>832</v>
      </c>
      <c r="D614" s="65" t="s">
        <v>218</v>
      </c>
      <c r="E614" s="65" t="s">
        <v>833</v>
      </c>
      <c r="F614" s="66">
        <v>-107854</v>
      </c>
      <c r="G614" s="67">
        <v>0</v>
      </c>
      <c r="H614" s="65" t="s">
        <v>834</v>
      </c>
    </row>
    <row r="615" spans="1:8" hidden="1" x14ac:dyDescent="0.2">
      <c r="A615" s="65" t="s">
        <v>146</v>
      </c>
      <c r="B615" s="65" t="s">
        <v>584</v>
      </c>
      <c r="C615" s="65" t="s">
        <v>835</v>
      </c>
      <c r="D615" s="65" t="s">
        <v>218</v>
      </c>
      <c r="E615" s="65" t="s">
        <v>836</v>
      </c>
      <c r="F615" s="66">
        <v>-17084</v>
      </c>
      <c r="G615" s="67">
        <v>0</v>
      </c>
      <c r="H615" s="65" t="s">
        <v>837</v>
      </c>
    </row>
    <row r="616" spans="1:8" hidden="1" x14ac:dyDescent="0.2">
      <c r="A616" s="65" t="s">
        <v>146</v>
      </c>
      <c r="B616" s="65" t="s">
        <v>584</v>
      </c>
      <c r="C616" s="65" t="s">
        <v>838</v>
      </c>
      <c r="D616" s="65" t="s">
        <v>218</v>
      </c>
      <c r="E616" s="65" t="s">
        <v>839</v>
      </c>
      <c r="F616" s="66">
        <v>-88670</v>
      </c>
      <c r="G616" s="67">
        <v>0</v>
      </c>
      <c r="H616" s="65" t="s">
        <v>840</v>
      </c>
    </row>
    <row r="617" spans="1:8" hidden="1" x14ac:dyDescent="0.2">
      <c r="A617" s="65" t="s">
        <v>146</v>
      </c>
      <c r="B617" s="65" t="s">
        <v>584</v>
      </c>
      <c r="C617" s="65" t="s">
        <v>841</v>
      </c>
      <c r="D617" s="65" t="s">
        <v>218</v>
      </c>
      <c r="E617" s="65" t="s">
        <v>842</v>
      </c>
      <c r="F617" s="66">
        <v>-167528</v>
      </c>
      <c r="G617" s="67">
        <v>0</v>
      </c>
      <c r="H617" s="65" t="s">
        <v>843</v>
      </c>
    </row>
    <row r="618" spans="1:8" hidden="1" x14ac:dyDescent="0.2">
      <c r="A618" s="65" t="s">
        <v>146</v>
      </c>
      <c r="B618" s="65" t="s">
        <v>584</v>
      </c>
      <c r="C618" s="65" t="s">
        <v>844</v>
      </c>
      <c r="D618" s="65" t="s">
        <v>218</v>
      </c>
      <c r="E618" s="65" t="s">
        <v>845</v>
      </c>
      <c r="F618" s="66">
        <v>-35644</v>
      </c>
      <c r="G618" s="67">
        <v>0</v>
      </c>
      <c r="H618" s="65" t="s">
        <v>846</v>
      </c>
    </row>
    <row r="619" spans="1:8" hidden="1" x14ac:dyDescent="0.2">
      <c r="A619" s="65" t="s">
        <v>146</v>
      </c>
      <c r="B619" s="65" t="s">
        <v>584</v>
      </c>
      <c r="C619" s="65" t="s">
        <v>847</v>
      </c>
      <c r="D619" s="65" t="s">
        <v>218</v>
      </c>
      <c r="E619" s="65" t="s">
        <v>848</v>
      </c>
      <c r="F619" s="66">
        <v>-28616</v>
      </c>
      <c r="G619" s="67">
        <v>0</v>
      </c>
      <c r="H619" s="65" t="s">
        <v>849</v>
      </c>
    </row>
    <row r="620" spans="1:8" hidden="1" x14ac:dyDescent="0.2">
      <c r="A620" s="65" t="s">
        <v>146</v>
      </c>
      <c r="B620" s="65" t="s">
        <v>584</v>
      </c>
      <c r="C620" s="65" t="s">
        <v>850</v>
      </c>
      <c r="D620" s="65" t="s">
        <v>218</v>
      </c>
      <c r="E620" s="65" t="s">
        <v>851</v>
      </c>
      <c r="F620" s="66">
        <v>-311733</v>
      </c>
      <c r="G620" s="67">
        <v>0</v>
      </c>
      <c r="H620" s="65" t="s">
        <v>852</v>
      </c>
    </row>
    <row r="621" spans="1:8" hidden="1" x14ac:dyDescent="0.2">
      <c r="A621" s="65" t="s">
        <v>146</v>
      </c>
      <c r="B621" s="65" t="s">
        <v>584</v>
      </c>
      <c r="C621" s="65" t="s">
        <v>853</v>
      </c>
      <c r="D621" s="65" t="s">
        <v>218</v>
      </c>
      <c r="E621" s="65" t="s">
        <v>854</v>
      </c>
      <c r="F621" s="66">
        <v>-65722</v>
      </c>
      <c r="G621" s="67">
        <v>0</v>
      </c>
      <c r="H621" s="65" t="s">
        <v>855</v>
      </c>
    </row>
    <row r="622" spans="1:8" hidden="1" x14ac:dyDescent="0.2">
      <c r="A622" s="65" t="s">
        <v>146</v>
      </c>
      <c r="B622" s="65" t="s">
        <v>584</v>
      </c>
      <c r="C622" s="65" t="s">
        <v>856</v>
      </c>
      <c r="D622" s="65" t="s">
        <v>218</v>
      </c>
      <c r="E622" s="65" t="s">
        <v>857</v>
      </c>
      <c r="F622" s="66">
        <v>-149548</v>
      </c>
      <c r="G622" s="67">
        <v>0</v>
      </c>
      <c r="H622" s="65" t="s">
        <v>858</v>
      </c>
    </row>
    <row r="623" spans="1:8" hidden="1" x14ac:dyDescent="0.2">
      <c r="A623" s="65" t="s">
        <v>146</v>
      </c>
      <c r="B623" s="65" t="s">
        <v>584</v>
      </c>
      <c r="C623" s="65" t="s">
        <v>859</v>
      </c>
      <c r="D623" s="65" t="s">
        <v>218</v>
      </c>
      <c r="E623" s="65" t="s">
        <v>860</v>
      </c>
      <c r="F623" s="66">
        <v>-173250</v>
      </c>
      <c r="G623" s="67">
        <v>0</v>
      </c>
      <c r="H623" s="65" t="s">
        <v>861</v>
      </c>
    </row>
    <row r="624" spans="1:8" hidden="1" x14ac:dyDescent="0.2">
      <c r="A624" s="65" t="s">
        <v>232</v>
      </c>
      <c r="B624" s="65" t="s">
        <v>535</v>
      </c>
      <c r="C624" s="65" t="s">
        <v>862</v>
      </c>
      <c r="D624" s="65" t="s">
        <v>537</v>
      </c>
      <c r="E624" s="65" t="s">
        <v>863</v>
      </c>
      <c r="F624" s="66">
        <v>-247934</v>
      </c>
      <c r="G624" s="67">
        <v>0</v>
      </c>
      <c r="H624" s="65" t="s">
        <v>539</v>
      </c>
    </row>
    <row r="625" spans="1:8" hidden="1" x14ac:dyDescent="0.2">
      <c r="A625" s="65" t="s">
        <v>232</v>
      </c>
      <c r="B625" s="65" t="s">
        <v>535</v>
      </c>
      <c r="C625" s="65" t="s">
        <v>864</v>
      </c>
      <c r="D625" s="65" t="s">
        <v>537</v>
      </c>
      <c r="E625" s="65" t="s">
        <v>865</v>
      </c>
      <c r="F625" s="66">
        <v>-23499</v>
      </c>
      <c r="G625" s="67">
        <v>0</v>
      </c>
      <c r="H625" s="65" t="s">
        <v>539</v>
      </c>
    </row>
    <row r="626" spans="1:8" hidden="1" x14ac:dyDescent="0.2">
      <c r="A626" s="65" t="s">
        <v>232</v>
      </c>
      <c r="B626" s="65" t="s">
        <v>535</v>
      </c>
      <c r="C626" s="65" t="s">
        <v>866</v>
      </c>
      <c r="D626" s="65" t="s">
        <v>537</v>
      </c>
      <c r="E626" s="65" t="s">
        <v>867</v>
      </c>
      <c r="F626" s="66">
        <v>-240157</v>
      </c>
      <c r="G626" s="67">
        <v>0</v>
      </c>
      <c r="H626" s="65" t="s">
        <v>539</v>
      </c>
    </row>
    <row r="627" spans="1:8" hidden="1" x14ac:dyDescent="0.2">
      <c r="A627" s="65" t="s">
        <v>232</v>
      </c>
      <c r="B627" s="65" t="s">
        <v>535</v>
      </c>
      <c r="C627" s="65" t="s">
        <v>868</v>
      </c>
      <c r="D627" s="65" t="s">
        <v>537</v>
      </c>
      <c r="E627" s="65" t="s">
        <v>869</v>
      </c>
      <c r="F627" s="66">
        <v>-78988</v>
      </c>
      <c r="G627" s="67">
        <v>0</v>
      </c>
      <c r="H627" s="65" t="s">
        <v>539</v>
      </c>
    </row>
    <row r="628" spans="1:8" hidden="1" x14ac:dyDescent="0.2">
      <c r="A628" s="65" t="s">
        <v>232</v>
      </c>
      <c r="B628" s="65" t="s">
        <v>535</v>
      </c>
      <c r="C628" s="65" t="s">
        <v>870</v>
      </c>
      <c r="D628" s="65" t="s">
        <v>537</v>
      </c>
      <c r="E628" s="65" t="s">
        <v>871</v>
      </c>
      <c r="F628" s="66">
        <v>-42155</v>
      </c>
      <c r="G628" s="67">
        <v>0</v>
      </c>
      <c r="H628" s="65" t="s">
        <v>539</v>
      </c>
    </row>
    <row r="629" spans="1:8" hidden="1" x14ac:dyDescent="0.2">
      <c r="A629" s="65" t="s">
        <v>232</v>
      </c>
      <c r="B629" s="65" t="s">
        <v>535</v>
      </c>
      <c r="C629" s="65" t="s">
        <v>872</v>
      </c>
      <c r="D629" s="65" t="s">
        <v>537</v>
      </c>
      <c r="E629" s="65" t="s">
        <v>873</v>
      </c>
      <c r="F629" s="66">
        <v>-32572</v>
      </c>
      <c r="G629" s="67">
        <v>0</v>
      </c>
      <c r="H629" s="65" t="s">
        <v>539</v>
      </c>
    </row>
    <row r="630" spans="1:8" hidden="1" x14ac:dyDescent="0.2">
      <c r="A630" s="65" t="s">
        <v>232</v>
      </c>
      <c r="B630" s="65" t="s">
        <v>535</v>
      </c>
      <c r="C630" s="65" t="s">
        <v>874</v>
      </c>
      <c r="D630" s="65" t="s">
        <v>537</v>
      </c>
      <c r="E630" s="65" t="s">
        <v>875</v>
      </c>
      <c r="F630" s="66">
        <v>-61141</v>
      </c>
      <c r="G630" s="67">
        <v>0</v>
      </c>
      <c r="H630" s="65" t="s">
        <v>539</v>
      </c>
    </row>
    <row r="631" spans="1:8" hidden="1" x14ac:dyDescent="0.2">
      <c r="A631" s="65" t="s">
        <v>232</v>
      </c>
      <c r="B631" s="65" t="s">
        <v>535</v>
      </c>
      <c r="C631" s="65" t="s">
        <v>876</v>
      </c>
      <c r="D631" s="65" t="s">
        <v>537</v>
      </c>
      <c r="E631" s="65" t="s">
        <v>877</v>
      </c>
      <c r="F631" s="66">
        <v>-20110</v>
      </c>
      <c r="G631" s="67">
        <v>0</v>
      </c>
      <c r="H631" s="65" t="s">
        <v>539</v>
      </c>
    </row>
    <row r="632" spans="1:8" hidden="1" x14ac:dyDescent="0.2">
      <c r="A632" s="65" t="s">
        <v>232</v>
      </c>
      <c r="B632" s="65" t="s">
        <v>535</v>
      </c>
      <c r="C632" s="65" t="s">
        <v>878</v>
      </c>
      <c r="D632" s="65" t="s">
        <v>537</v>
      </c>
      <c r="E632" s="65" t="s">
        <v>879</v>
      </c>
      <c r="F632" s="66">
        <v>-140792</v>
      </c>
      <c r="G632" s="67">
        <v>0</v>
      </c>
      <c r="H632" s="65" t="s">
        <v>539</v>
      </c>
    </row>
    <row r="633" spans="1:8" hidden="1" x14ac:dyDescent="0.2">
      <c r="A633" s="65" t="s">
        <v>232</v>
      </c>
      <c r="B633" s="65" t="s">
        <v>535</v>
      </c>
      <c r="C633" s="65" t="s">
        <v>880</v>
      </c>
      <c r="D633" s="65" t="s">
        <v>537</v>
      </c>
      <c r="E633" s="65" t="s">
        <v>881</v>
      </c>
      <c r="F633" s="66">
        <v>-24047</v>
      </c>
      <c r="G633" s="67">
        <v>0</v>
      </c>
      <c r="H633" s="65" t="s">
        <v>539</v>
      </c>
    </row>
    <row r="634" spans="1:8" hidden="1" x14ac:dyDescent="0.2">
      <c r="A634" s="65" t="s">
        <v>232</v>
      </c>
      <c r="B634" s="65" t="s">
        <v>535</v>
      </c>
      <c r="C634" s="65" t="s">
        <v>882</v>
      </c>
      <c r="D634" s="65" t="s">
        <v>537</v>
      </c>
      <c r="E634" s="65" t="s">
        <v>883</v>
      </c>
      <c r="F634" s="66">
        <v>-49165</v>
      </c>
      <c r="G634" s="67">
        <v>0</v>
      </c>
      <c r="H634" s="65" t="s">
        <v>539</v>
      </c>
    </row>
    <row r="635" spans="1:8" hidden="1" x14ac:dyDescent="0.2">
      <c r="A635" s="65" t="s">
        <v>232</v>
      </c>
      <c r="B635" s="65" t="s">
        <v>535</v>
      </c>
      <c r="C635" s="65" t="s">
        <v>884</v>
      </c>
      <c r="D635" s="65" t="s">
        <v>537</v>
      </c>
      <c r="E635" s="65" t="s">
        <v>885</v>
      </c>
      <c r="F635" s="66">
        <v>-42395</v>
      </c>
      <c r="G635" s="67">
        <v>0</v>
      </c>
      <c r="H635" s="65" t="s">
        <v>539</v>
      </c>
    </row>
    <row r="636" spans="1:8" hidden="1" x14ac:dyDescent="0.2">
      <c r="A636" s="65" t="s">
        <v>232</v>
      </c>
      <c r="B636" s="65" t="s">
        <v>535</v>
      </c>
      <c r="C636" s="65" t="s">
        <v>886</v>
      </c>
      <c r="D636" s="65" t="s">
        <v>537</v>
      </c>
      <c r="E636" s="65" t="s">
        <v>887</v>
      </c>
      <c r="F636" s="66">
        <v>-34463</v>
      </c>
      <c r="G636" s="67">
        <v>0</v>
      </c>
      <c r="H636" s="65" t="s">
        <v>539</v>
      </c>
    </row>
    <row r="637" spans="1:8" hidden="1" x14ac:dyDescent="0.2">
      <c r="A637" s="65" t="s">
        <v>232</v>
      </c>
      <c r="B637" s="65" t="s">
        <v>535</v>
      </c>
      <c r="C637" s="65" t="s">
        <v>888</v>
      </c>
      <c r="D637" s="65" t="s">
        <v>537</v>
      </c>
      <c r="E637" s="65" t="s">
        <v>889</v>
      </c>
      <c r="F637" s="66">
        <v>-24187</v>
      </c>
      <c r="G637" s="67">
        <v>0</v>
      </c>
      <c r="H637" s="65" t="s">
        <v>539</v>
      </c>
    </row>
    <row r="638" spans="1:8" hidden="1" x14ac:dyDescent="0.2">
      <c r="A638" s="65" t="s">
        <v>232</v>
      </c>
      <c r="B638" s="65" t="s">
        <v>535</v>
      </c>
      <c r="C638" s="65" t="s">
        <v>890</v>
      </c>
      <c r="D638" s="65" t="s">
        <v>537</v>
      </c>
      <c r="E638" s="65" t="s">
        <v>891</v>
      </c>
      <c r="F638" s="66">
        <v>-47524</v>
      </c>
      <c r="G638" s="67">
        <v>0</v>
      </c>
      <c r="H638" s="65" t="s">
        <v>539</v>
      </c>
    </row>
    <row r="639" spans="1:8" hidden="1" x14ac:dyDescent="0.2">
      <c r="A639" s="65" t="s">
        <v>232</v>
      </c>
      <c r="B639" s="65" t="s">
        <v>535</v>
      </c>
      <c r="C639" s="65" t="s">
        <v>892</v>
      </c>
      <c r="D639" s="65" t="s">
        <v>537</v>
      </c>
      <c r="E639" s="65" t="s">
        <v>893</v>
      </c>
      <c r="F639" s="66">
        <v>-173250</v>
      </c>
      <c r="G639" s="67">
        <v>0</v>
      </c>
      <c r="H639" s="65" t="s">
        <v>539</v>
      </c>
    </row>
    <row r="640" spans="1:8" hidden="1" x14ac:dyDescent="0.2">
      <c r="A640" s="65" t="s">
        <v>232</v>
      </c>
      <c r="B640" s="65" t="s">
        <v>535</v>
      </c>
      <c r="C640" s="65" t="s">
        <v>894</v>
      </c>
      <c r="D640" s="65" t="s">
        <v>537</v>
      </c>
      <c r="E640" s="65" t="s">
        <v>895</v>
      </c>
      <c r="F640" s="66">
        <v>-56399</v>
      </c>
      <c r="G640" s="67">
        <v>0</v>
      </c>
      <c r="H640" s="65" t="s">
        <v>539</v>
      </c>
    </row>
    <row r="641" spans="1:8" hidden="1" x14ac:dyDescent="0.2">
      <c r="A641" s="65" t="s">
        <v>232</v>
      </c>
      <c r="B641" s="65" t="s">
        <v>535</v>
      </c>
      <c r="C641" s="65" t="s">
        <v>896</v>
      </c>
      <c r="D641" s="65" t="s">
        <v>537</v>
      </c>
      <c r="E641" s="65" t="s">
        <v>897</v>
      </c>
      <c r="F641" s="66">
        <v>-67315</v>
      </c>
      <c r="G641" s="67">
        <v>0</v>
      </c>
      <c r="H641" s="65" t="s">
        <v>539</v>
      </c>
    </row>
    <row r="642" spans="1:8" hidden="1" x14ac:dyDescent="0.2">
      <c r="A642" s="65" t="s">
        <v>232</v>
      </c>
      <c r="B642" s="65" t="s">
        <v>535</v>
      </c>
      <c r="C642" s="65" t="s">
        <v>898</v>
      </c>
      <c r="D642" s="65" t="s">
        <v>537</v>
      </c>
      <c r="E642" s="65" t="s">
        <v>899</v>
      </c>
      <c r="F642" s="66">
        <v>-435453</v>
      </c>
      <c r="G642" s="67">
        <v>0</v>
      </c>
      <c r="H642" s="65" t="s">
        <v>539</v>
      </c>
    </row>
    <row r="643" spans="1:8" hidden="1" x14ac:dyDescent="0.2">
      <c r="A643" s="65" t="s">
        <v>232</v>
      </c>
      <c r="B643" s="65" t="s">
        <v>535</v>
      </c>
      <c r="C643" s="65" t="s">
        <v>900</v>
      </c>
      <c r="D643" s="65" t="s">
        <v>537</v>
      </c>
      <c r="E643" s="65" t="s">
        <v>901</v>
      </c>
      <c r="F643" s="66">
        <v>-173250</v>
      </c>
      <c r="G643" s="67">
        <v>0</v>
      </c>
      <c r="H643" s="65" t="s">
        <v>539</v>
      </c>
    </row>
    <row r="644" spans="1:8" hidden="1" x14ac:dyDescent="0.2">
      <c r="A644" s="65" t="s">
        <v>237</v>
      </c>
      <c r="B644" s="65" t="s">
        <v>535</v>
      </c>
      <c r="C644" s="65" t="s">
        <v>902</v>
      </c>
      <c r="D644" s="65" t="s">
        <v>537</v>
      </c>
      <c r="E644" s="65" t="s">
        <v>903</v>
      </c>
      <c r="F644" s="66">
        <v>-257455</v>
      </c>
      <c r="G644" s="67">
        <v>0</v>
      </c>
      <c r="H644" s="65" t="s">
        <v>539</v>
      </c>
    </row>
    <row r="645" spans="1:8" hidden="1" x14ac:dyDescent="0.2">
      <c r="A645" s="65" t="s">
        <v>237</v>
      </c>
      <c r="B645" s="65" t="s">
        <v>535</v>
      </c>
      <c r="C645" s="65" t="s">
        <v>904</v>
      </c>
      <c r="D645" s="65" t="s">
        <v>537</v>
      </c>
      <c r="E645" s="65" t="s">
        <v>905</v>
      </c>
      <c r="F645" s="66">
        <v>-19026</v>
      </c>
      <c r="G645" s="67">
        <v>0</v>
      </c>
      <c r="H645" s="65" t="s">
        <v>539</v>
      </c>
    </row>
    <row r="646" spans="1:8" hidden="1" x14ac:dyDescent="0.2">
      <c r="A646" s="65" t="s">
        <v>237</v>
      </c>
      <c r="B646" s="65" t="s">
        <v>535</v>
      </c>
      <c r="C646" s="65" t="s">
        <v>824</v>
      </c>
      <c r="D646" s="65" t="s">
        <v>537</v>
      </c>
      <c r="E646" s="65" t="s">
        <v>825</v>
      </c>
      <c r="F646" s="66">
        <v>-4954</v>
      </c>
      <c r="G646" s="67">
        <v>0</v>
      </c>
      <c r="H646" s="65" t="s">
        <v>539</v>
      </c>
    </row>
    <row r="647" spans="1:8" hidden="1" x14ac:dyDescent="0.2">
      <c r="A647" s="65" t="s">
        <v>260</v>
      </c>
      <c r="B647" s="65" t="s">
        <v>535</v>
      </c>
      <c r="C647" s="65" t="s">
        <v>906</v>
      </c>
      <c r="D647" s="65" t="s">
        <v>537</v>
      </c>
      <c r="E647" s="65" t="s">
        <v>907</v>
      </c>
      <c r="F647" s="66">
        <v>-51100</v>
      </c>
      <c r="G647" s="67">
        <v>0</v>
      </c>
      <c r="H647" s="65" t="s">
        <v>539</v>
      </c>
    </row>
    <row r="648" spans="1:8" hidden="1" x14ac:dyDescent="0.2">
      <c r="A648" s="65" t="s">
        <v>260</v>
      </c>
      <c r="B648" s="65" t="s">
        <v>535</v>
      </c>
      <c r="C648" s="65" t="s">
        <v>908</v>
      </c>
      <c r="D648" s="65" t="s">
        <v>537</v>
      </c>
      <c r="E648" s="65" t="s">
        <v>909</v>
      </c>
      <c r="F648" s="66">
        <v>-437933</v>
      </c>
      <c r="G648" s="67">
        <v>0</v>
      </c>
      <c r="H648" s="65" t="s">
        <v>539</v>
      </c>
    </row>
    <row r="649" spans="1:8" hidden="1" x14ac:dyDescent="0.2">
      <c r="A649" s="65" t="s">
        <v>260</v>
      </c>
      <c r="B649" s="65" t="s">
        <v>535</v>
      </c>
      <c r="C649" s="65" t="s">
        <v>910</v>
      </c>
      <c r="D649" s="65" t="s">
        <v>537</v>
      </c>
      <c r="E649" s="65" t="s">
        <v>911</v>
      </c>
      <c r="F649" s="66">
        <v>-173250</v>
      </c>
      <c r="G649" s="67">
        <v>0</v>
      </c>
      <c r="H649" s="65" t="s">
        <v>539</v>
      </c>
    </row>
    <row r="650" spans="1:8" hidden="1" x14ac:dyDescent="0.2">
      <c r="A650" s="65" t="s">
        <v>260</v>
      </c>
      <c r="B650" s="65" t="s">
        <v>535</v>
      </c>
      <c r="C650" s="65" t="s">
        <v>912</v>
      </c>
      <c r="D650" s="65" t="s">
        <v>537</v>
      </c>
      <c r="E650" s="65" t="s">
        <v>913</v>
      </c>
      <c r="F650" s="66">
        <v>-173250</v>
      </c>
      <c r="G650" s="67">
        <v>0</v>
      </c>
      <c r="H650" s="65" t="s">
        <v>539</v>
      </c>
    </row>
    <row r="651" spans="1:8" hidden="1" x14ac:dyDescent="0.2">
      <c r="A651" s="65" t="s">
        <v>260</v>
      </c>
      <c r="B651" s="65" t="s">
        <v>535</v>
      </c>
      <c r="C651" s="65" t="s">
        <v>914</v>
      </c>
      <c r="D651" s="65" t="s">
        <v>537</v>
      </c>
      <c r="E651" s="65" t="s">
        <v>915</v>
      </c>
      <c r="F651" s="66">
        <v>-66308</v>
      </c>
      <c r="G651" s="67">
        <v>0</v>
      </c>
      <c r="H651" s="65" t="s">
        <v>539</v>
      </c>
    </row>
    <row r="652" spans="1:8" hidden="1" x14ac:dyDescent="0.2">
      <c r="A652" s="65" t="s">
        <v>260</v>
      </c>
      <c r="B652" s="65" t="s">
        <v>535</v>
      </c>
      <c r="C652" s="65" t="s">
        <v>916</v>
      </c>
      <c r="D652" s="65" t="s">
        <v>537</v>
      </c>
      <c r="E652" s="65" t="s">
        <v>917</v>
      </c>
      <c r="F652" s="66">
        <v>-86625</v>
      </c>
      <c r="G652" s="67">
        <v>0</v>
      </c>
      <c r="H652" s="65" t="s">
        <v>539</v>
      </c>
    </row>
    <row r="653" spans="1:8" hidden="1" x14ac:dyDescent="0.2">
      <c r="A653" s="65" t="s">
        <v>266</v>
      </c>
      <c r="B653" s="65" t="s">
        <v>535</v>
      </c>
      <c r="C653" s="65" t="s">
        <v>862</v>
      </c>
      <c r="D653" s="65" t="s">
        <v>537</v>
      </c>
      <c r="E653" s="65" t="s">
        <v>863</v>
      </c>
      <c r="F653" s="66">
        <v>-367079</v>
      </c>
      <c r="G653" s="67">
        <v>0</v>
      </c>
      <c r="H653" s="65" t="s">
        <v>539</v>
      </c>
    </row>
    <row r="654" spans="1:8" hidden="1" x14ac:dyDescent="0.2">
      <c r="A654" s="65" t="s">
        <v>266</v>
      </c>
      <c r="B654" s="65" t="s">
        <v>535</v>
      </c>
      <c r="C654" s="65" t="s">
        <v>918</v>
      </c>
      <c r="D654" s="65" t="s">
        <v>537</v>
      </c>
      <c r="E654" s="65" t="s">
        <v>919</v>
      </c>
      <c r="F654" s="66">
        <v>-273931</v>
      </c>
      <c r="G654" s="67">
        <v>0</v>
      </c>
      <c r="H654" s="65" t="s">
        <v>539</v>
      </c>
    </row>
    <row r="655" spans="1:8" hidden="1" x14ac:dyDescent="0.2">
      <c r="A655" s="65" t="s">
        <v>266</v>
      </c>
      <c r="B655" s="65" t="s">
        <v>535</v>
      </c>
      <c r="C655" s="65" t="s">
        <v>920</v>
      </c>
      <c r="D655" s="65" t="s">
        <v>537</v>
      </c>
      <c r="E655" s="65" t="s">
        <v>921</v>
      </c>
      <c r="F655" s="66">
        <v>-57025</v>
      </c>
      <c r="G655" s="67">
        <v>0</v>
      </c>
      <c r="H655" s="65" t="s">
        <v>539</v>
      </c>
    </row>
    <row r="656" spans="1:8" hidden="1" x14ac:dyDescent="0.2">
      <c r="A656" s="65" t="s">
        <v>7</v>
      </c>
      <c r="B656" s="65" t="s">
        <v>535</v>
      </c>
      <c r="C656" s="65" t="s">
        <v>922</v>
      </c>
      <c r="D656" s="65" t="s">
        <v>537</v>
      </c>
      <c r="E656" s="65" t="s">
        <v>923</v>
      </c>
      <c r="F656" s="66">
        <v>-29894</v>
      </c>
      <c r="G656" s="67">
        <v>0</v>
      </c>
      <c r="H656" s="65" t="s">
        <v>539</v>
      </c>
    </row>
    <row r="657" spans="1:8" hidden="1" x14ac:dyDescent="0.2">
      <c r="A657" s="65" t="s">
        <v>7</v>
      </c>
      <c r="B657" s="65" t="s">
        <v>535</v>
      </c>
      <c r="C657" s="65" t="s">
        <v>924</v>
      </c>
      <c r="D657" s="65" t="s">
        <v>537</v>
      </c>
      <c r="E657" s="65" t="s">
        <v>925</v>
      </c>
      <c r="F657" s="66">
        <v>-1682</v>
      </c>
      <c r="G657" s="67">
        <v>0</v>
      </c>
      <c r="H657" s="65" t="s">
        <v>539</v>
      </c>
    </row>
    <row r="658" spans="1:8" hidden="1" x14ac:dyDescent="0.2">
      <c r="A658" s="65" t="s">
        <v>7</v>
      </c>
      <c r="B658" s="65" t="s">
        <v>535</v>
      </c>
      <c r="C658" s="65" t="s">
        <v>926</v>
      </c>
      <c r="D658" s="65" t="s">
        <v>537</v>
      </c>
      <c r="E658" s="65" t="s">
        <v>927</v>
      </c>
      <c r="F658" s="66">
        <v>-31523</v>
      </c>
      <c r="G658" s="67">
        <v>0</v>
      </c>
      <c r="H658" s="65" t="s">
        <v>539</v>
      </c>
    </row>
    <row r="659" spans="1:8" hidden="1" x14ac:dyDescent="0.2">
      <c r="A659" s="65" t="s">
        <v>7</v>
      </c>
      <c r="B659" s="65" t="s">
        <v>535</v>
      </c>
      <c r="C659" s="65" t="s">
        <v>928</v>
      </c>
      <c r="D659" s="65" t="s">
        <v>537</v>
      </c>
      <c r="E659" s="65" t="s">
        <v>929</v>
      </c>
      <c r="F659" s="66">
        <v>-158590</v>
      </c>
      <c r="G659" s="67">
        <v>0</v>
      </c>
      <c r="H659" s="65" t="s">
        <v>539</v>
      </c>
    </row>
    <row r="660" spans="1:8" hidden="1" x14ac:dyDescent="0.2">
      <c r="A660" s="65" t="s">
        <v>7</v>
      </c>
      <c r="B660" s="65" t="s">
        <v>535</v>
      </c>
      <c r="C660" s="65" t="s">
        <v>930</v>
      </c>
      <c r="D660" s="65" t="s">
        <v>537</v>
      </c>
      <c r="E660" s="65" t="s">
        <v>931</v>
      </c>
      <c r="F660" s="66">
        <v>-130781</v>
      </c>
      <c r="G660" s="67">
        <v>0</v>
      </c>
      <c r="H660" s="65" t="s">
        <v>539</v>
      </c>
    </row>
    <row r="661" spans="1:8" hidden="1" x14ac:dyDescent="0.2">
      <c r="A661" s="65" t="s">
        <v>7</v>
      </c>
      <c r="B661" s="65" t="s">
        <v>584</v>
      </c>
      <c r="C661" s="65" t="s">
        <v>932</v>
      </c>
      <c r="D661" s="65" t="s">
        <v>218</v>
      </c>
      <c r="E661" s="65" t="s">
        <v>933</v>
      </c>
      <c r="F661" s="66">
        <v>-643317</v>
      </c>
      <c r="G661" s="67">
        <v>0</v>
      </c>
      <c r="H661" s="65" t="s">
        <v>934</v>
      </c>
    </row>
    <row r="662" spans="1:8" hidden="1" x14ac:dyDescent="0.2">
      <c r="A662" s="65" t="s">
        <v>317</v>
      </c>
      <c r="B662" s="65" t="s">
        <v>584</v>
      </c>
      <c r="C662" s="65" t="s">
        <v>935</v>
      </c>
      <c r="D662" s="65" t="s">
        <v>218</v>
      </c>
      <c r="E662" s="65" t="s">
        <v>936</v>
      </c>
      <c r="F662" s="66">
        <v>-199865</v>
      </c>
      <c r="G662" s="67">
        <v>0</v>
      </c>
      <c r="H662" s="65" t="s">
        <v>937</v>
      </c>
    </row>
    <row r="663" spans="1:8" hidden="1" x14ac:dyDescent="0.2">
      <c r="A663" s="65" t="s">
        <v>318</v>
      </c>
      <c r="B663" s="65" t="s">
        <v>535</v>
      </c>
      <c r="C663" s="65" t="s">
        <v>938</v>
      </c>
      <c r="D663" s="65" t="s">
        <v>537</v>
      </c>
      <c r="E663" s="65" t="s">
        <v>939</v>
      </c>
      <c r="F663" s="66">
        <v>-57161</v>
      </c>
      <c r="G663" s="67">
        <v>0</v>
      </c>
      <c r="H663" s="65" t="s">
        <v>539</v>
      </c>
    </row>
    <row r="664" spans="1:8" hidden="1" x14ac:dyDescent="0.2">
      <c r="A664" s="65" t="s">
        <v>318</v>
      </c>
      <c r="B664" s="65" t="s">
        <v>535</v>
      </c>
      <c r="C664" s="65" t="s">
        <v>940</v>
      </c>
      <c r="D664" s="65" t="s">
        <v>537</v>
      </c>
      <c r="E664" s="65" t="s">
        <v>941</v>
      </c>
      <c r="F664" s="66">
        <v>-3203</v>
      </c>
      <c r="G664" s="67">
        <v>0</v>
      </c>
      <c r="H664" s="65" t="s">
        <v>539</v>
      </c>
    </row>
    <row r="665" spans="1:8" hidden="1" x14ac:dyDescent="0.2">
      <c r="A665" s="65" t="s">
        <v>318</v>
      </c>
      <c r="B665" s="65" t="s">
        <v>535</v>
      </c>
      <c r="C665" s="65" t="s">
        <v>942</v>
      </c>
      <c r="D665" s="65" t="s">
        <v>537</v>
      </c>
      <c r="E665" s="65" t="s">
        <v>943</v>
      </c>
      <c r="F665" s="66">
        <v>-52562</v>
      </c>
      <c r="G665" s="67">
        <v>0</v>
      </c>
      <c r="H665" s="65" t="s">
        <v>539</v>
      </c>
    </row>
    <row r="666" spans="1:8" hidden="1" x14ac:dyDescent="0.2">
      <c r="A666" s="65" t="s">
        <v>318</v>
      </c>
      <c r="B666" s="65" t="s">
        <v>535</v>
      </c>
      <c r="C666" s="65" t="s">
        <v>944</v>
      </c>
      <c r="D666" s="65" t="s">
        <v>537</v>
      </c>
      <c r="E666" s="65" t="s">
        <v>945</v>
      </c>
      <c r="F666" s="66">
        <v>-51037</v>
      </c>
      <c r="G666" s="67">
        <v>0</v>
      </c>
      <c r="H666" s="65" t="s">
        <v>539</v>
      </c>
    </row>
    <row r="667" spans="1:8" hidden="1" x14ac:dyDescent="0.2">
      <c r="A667" s="65" t="s">
        <v>318</v>
      </c>
      <c r="B667" s="65" t="s">
        <v>535</v>
      </c>
      <c r="C667" s="65" t="s">
        <v>946</v>
      </c>
      <c r="D667" s="65" t="s">
        <v>537</v>
      </c>
      <c r="E667" s="65" t="s">
        <v>947</v>
      </c>
      <c r="F667" s="66">
        <v>-76573</v>
      </c>
      <c r="G667" s="67">
        <v>0</v>
      </c>
      <c r="H667" s="65" t="s">
        <v>539</v>
      </c>
    </row>
    <row r="668" spans="1:8" hidden="1" x14ac:dyDescent="0.2">
      <c r="A668" s="65" t="s">
        <v>318</v>
      </c>
      <c r="B668" s="65" t="s">
        <v>535</v>
      </c>
      <c r="C668" s="65" t="s">
        <v>948</v>
      </c>
      <c r="D668" s="65" t="s">
        <v>537</v>
      </c>
      <c r="E668" s="65" t="s">
        <v>949</v>
      </c>
      <c r="F668" s="66">
        <v>-241485</v>
      </c>
      <c r="G668" s="67">
        <v>0</v>
      </c>
      <c r="H668" s="65" t="s">
        <v>539</v>
      </c>
    </row>
    <row r="669" spans="1:8" hidden="1" x14ac:dyDescent="0.2">
      <c r="A669" s="65" t="s">
        <v>318</v>
      </c>
      <c r="B669" s="65" t="s">
        <v>535</v>
      </c>
      <c r="C669" s="65" t="s">
        <v>950</v>
      </c>
      <c r="D669" s="65" t="s">
        <v>537</v>
      </c>
      <c r="E669" s="65" t="s">
        <v>951</v>
      </c>
      <c r="F669" s="66">
        <v>-124111</v>
      </c>
      <c r="G669" s="67">
        <v>0</v>
      </c>
      <c r="H669" s="65" t="s">
        <v>539</v>
      </c>
    </row>
    <row r="670" spans="1:8" hidden="1" x14ac:dyDescent="0.2">
      <c r="A670" s="65" t="s">
        <v>318</v>
      </c>
      <c r="B670" s="65" t="s">
        <v>535</v>
      </c>
      <c r="C670" s="65" t="s">
        <v>952</v>
      </c>
      <c r="D670" s="65" t="s">
        <v>537</v>
      </c>
      <c r="E670" s="65" t="s">
        <v>953</v>
      </c>
      <c r="F670" s="66">
        <v>-61823</v>
      </c>
      <c r="G670" s="67">
        <v>0</v>
      </c>
      <c r="H670" s="65" t="s">
        <v>539</v>
      </c>
    </row>
    <row r="671" spans="1:8" hidden="1" x14ac:dyDescent="0.2">
      <c r="A671" s="65" t="s">
        <v>318</v>
      </c>
      <c r="B671" s="65" t="s">
        <v>535</v>
      </c>
      <c r="C671" s="65" t="s">
        <v>954</v>
      </c>
      <c r="D671" s="65" t="s">
        <v>537</v>
      </c>
      <c r="E671" s="65" t="s">
        <v>955</v>
      </c>
      <c r="F671" s="66">
        <v>-58876</v>
      </c>
      <c r="G671" s="67">
        <v>0</v>
      </c>
      <c r="H671" s="65" t="s">
        <v>539</v>
      </c>
    </row>
    <row r="672" spans="1:8" hidden="1" x14ac:dyDescent="0.2">
      <c r="A672" s="65" t="s">
        <v>318</v>
      </c>
      <c r="B672" s="65" t="s">
        <v>535</v>
      </c>
      <c r="C672" s="65" t="s">
        <v>956</v>
      </c>
      <c r="D672" s="65" t="s">
        <v>537</v>
      </c>
      <c r="E672" s="65" t="s">
        <v>957</v>
      </c>
      <c r="F672" s="66">
        <v>-19770</v>
      </c>
      <c r="G672" s="67">
        <v>0</v>
      </c>
      <c r="H672" s="65" t="s">
        <v>539</v>
      </c>
    </row>
    <row r="673" spans="1:8" hidden="1" x14ac:dyDescent="0.2">
      <c r="A673" s="65" t="s">
        <v>318</v>
      </c>
      <c r="B673" s="65" t="s">
        <v>584</v>
      </c>
      <c r="C673" s="65" t="s">
        <v>958</v>
      </c>
      <c r="D673" s="65" t="s">
        <v>218</v>
      </c>
      <c r="E673" s="65" t="s">
        <v>959</v>
      </c>
      <c r="F673" s="66">
        <v>-51258</v>
      </c>
      <c r="G673" s="67">
        <v>0</v>
      </c>
      <c r="H673" s="65" t="s">
        <v>960</v>
      </c>
    </row>
    <row r="674" spans="1:8" hidden="1" x14ac:dyDescent="0.2">
      <c r="A674" s="65" t="s">
        <v>318</v>
      </c>
      <c r="B674" s="65" t="s">
        <v>584</v>
      </c>
      <c r="C674" s="65" t="s">
        <v>961</v>
      </c>
      <c r="D674" s="65" t="s">
        <v>218</v>
      </c>
      <c r="E674" s="65" t="s">
        <v>962</v>
      </c>
      <c r="F674" s="66">
        <v>-21432</v>
      </c>
      <c r="G674" s="67">
        <v>0</v>
      </c>
      <c r="H674" s="65" t="s">
        <v>963</v>
      </c>
    </row>
    <row r="675" spans="1:8" hidden="1" x14ac:dyDescent="0.2">
      <c r="A675" s="65" t="s">
        <v>318</v>
      </c>
      <c r="B675" s="65" t="s">
        <v>584</v>
      </c>
      <c r="C675" s="65" t="s">
        <v>964</v>
      </c>
      <c r="D675" s="65" t="s">
        <v>218</v>
      </c>
      <c r="E675" s="65" t="s">
        <v>965</v>
      </c>
      <c r="F675" s="66">
        <v>-2082</v>
      </c>
      <c r="G675" s="67">
        <v>0</v>
      </c>
      <c r="H675" s="65" t="s">
        <v>966</v>
      </c>
    </row>
    <row r="676" spans="1:8" hidden="1" x14ac:dyDescent="0.2">
      <c r="A676" s="65" t="s">
        <v>318</v>
      </c>
      <c r="B676" s="65" t="s">
        <v>584</v>
      </c>
      <c r="C676" s="65" t="s">
        <v>967</v>
      </c>
      <c r="D676" s="65" t="s">
        <v>218</v>
      </c>
      <c r="E676" s="65" t="s">
        <v>968</v>
      </c>
      <c r="F676" s="66">
        <v>-124932</v>
      </c>
      <c r="G676" s="67">
        <v>0</v>
      </c>
      <c r="H676" s="65" t="s">
        <v>969</v>
      </c>
    </row>
    <row r="677" spans="1:8" hidden="1" x14ac:dyDescent="0.2">
      <c r="A677" s="65" t="s">
        <v>318</v>
      </c>
      <c r="B677" s="65" t="s">
        <v>584</v>
      </c>
      <c r="C677" s="65" t="s">
        <v>970</v>
      </c>
      <c r="D677" s="65" t="s">
        <v>218</v>
      </c>
      <c r="E677" s="65" t="s">
        <v>971</v>
      </c>
      <c r="F677" s="66">
        <v>-311375</v>
      </c>
      <c r="G677" s="67">
        <v>0</v>
      </c>
      <c r="H677" s="65" t="s">
        <v>972</v>
      </c>
    </row>
    <row r="678" spans="1:8" hidden="1" x14ac:dyDescent="0.2">
      <c r="A678" s="65" t="s">
        <v>318</v>
      </c>
      <c r="B678" s="65" t="s">
        <v>584</v>
      </c>
      <c r="C678" s="65" t="s">
        <v>973</v>
      </c>
      <c r="D678" s="65" t="s">
        <v>218</v>
      </c>
      <c r="E678" s="65" t="s">
        <v>869</v>
      </c>
      <c r="F678" s="66">
        <v>-27974</v>
      </c>
      <c r="G678" s="67">
        <v>0</v>
      </c>
      <c r="H678" s="65" t="s">
        <v>974</v>
      </c>
    </row>
    <row r="679" spans="1:8" hidden="1" x14ac:dyDescent="0.2">
      <c r="A679" s="65" t="s">
        <v>360</v>
      </c>
      <c r="B679" s="65" t="s">
        <v>584</v>
      </c>
      <c r="C679" s="65" t="s">
        <v>975</v>
      </c>
      <c r="D679" s="65" t="s">
        <v>218</v>
      </c>
      <c r="E679" s="65" t="s">
        <v>836</v>
      </c>
      <c r="F679" s="66">
        <v>-49951</v>
      </c>
      <c r="G679" s="67">
        <v>0</v>
      </c>
      <c r="H679" s="65" t="s">
        <v>837</v>
      </c>
    </row>
    <row r="680" spans="1:8" hidden="1" x14ac:dyDescent="0.2">
      <c r="A680" s="65" t="s">
        <v>360</v>
      </c>
      <c r="B680" s="65" t="s">
        <v>584</v>
      </c>
      <c r="C680" s="65" t="s">
        <v>976</v>
      </c>
      <c r="D680" s="65" t="s">
        <v>218</v>
      </c>
      <c r="E680" s="65" t="s">
        <v>977</v>
      </c>
      <c r="F680" s="66">
        <v>-42693</v>
      </c>
      <c r="G680" s="67">
        <v>0</v>
      </c>
      <c r="H680" s="65" t="s">
        <v>978</v>
      </c>
    </row>
    <row r="681" spans="1:8" hidden="1" x14ac:dyDescent="0.2">
      <c r="A681" s="65" t="s">
        <v>360</v>
      </c>
      <c r="B681" s="65" t="s">
        <v>584</v>
      </c>
      <c r="C681" s="65" t="s">
        <v>979</v>
      </c>
      <c r="D681" s="65" t="s">
        <v>218</v>
      </c>
      <c r="E681" s="65" t="s">
        <v>980</v>
      </c>
      <c r="F681" s="66">
        <v>-92008</v>
      </c>
      <c r="G681" s="67">
        <v>0</v>
      </c>
      <c r="H681" s="65" t="s">
        <v>981</v>
      </c>
    </row>
    <row r="682" spans="1:8" hidden="1" x14ac:dyDescent="0.2">
      <c r="A682" s="65" t="s">
        <v>360</v>
      </c>
      <c r="B682" s="65" t="s">
        <v>584</v>
      </c>
      <c r="C682" s="65" t="s">
        <v>982</v>
      </c>
      <c r="D682" s="65" t="s">
        <v>218</v>
      </c>
      <c r="E682" s="65" t="s">
        <v>983</v>
      </c>
      <c r="F682" s="66">
        <v>-103718</v>
      </c>
      <c r="G682" s="67">
        <v>0</v>
      </c>
      <c r="H682" s="65" t="s">
        <v>984</v>
      </c>
    </row>
    <row r="683" spans="1:8" hidden="1" x14ac:dyDescent="0.2">
      <c r="A683" s="65" t="s">
        <v>365</v>
      </c>
      <c r="B683" s="65" t="s">
        <v>535</v>
      </c>
      <c r="C683" s="65" t="s">
        <v>985</v>
      </c>
      <c r="D683" s="65" t="s">
        <v>537</v>
      </c>
      <c r="E683" s="65" t="s">
        <v>986</v>
      </c>
      <c r="F683" s="66">
        <v>-136599</v>
      </c>
      <c r="G683" s="67">
        <v>0</v>
      </c>
      <c r="H683" s="65" t="s">
        <v>539</v>
      </c>
    </row>
    <row r="684" spans="1:8" hidden="1" x14ac:dyDescent="0.2">
      <c r="A684" s="65" t="s">
        <v>365</v>
      </c>
      <c r="B684" s="65" t="s">
        <v>535</v>
      </c>
      <c r="C684" s="65" t="s">
        <v>987</v>
      </c>
      <c r="D684" s="65" t="s">
        <v>537</v>
      </c>
      <c r="E684" s="65" t="s">
        <v>977</v>
      </c>
      <c r="F684" s="66">
        <v>-26427</v>
      </c>
      <c r="G684" s="67">
        <v>0</v>
      </c>
      <c r="H684" s="65" t="s">
        <v>539</v>
      </c>
    </row>
    <row r="685" spans="1:8" hidden="1" x14ac:dyDescent="0.2">
      <c r="A685" s="65" t="s">
        <v>365</v>
      </c>
      <c r="B685" s="65" t="s">
        <v>535</v>
      </c>
      <c r="C685" s="65" t="s">
        <v>988</v>
      </c>
      <c r="D685" s="65" t="s">
        <v>537</v>
      </c>
      <c r="E685" s="65" t="s">
        <v>980</v>
      </c>
      <c r="F685" s="66">
        <v>-11424</v>
      </c>
      <c r="G685" s="67">
        <v>0</v>
      </c>
      <c r="H685" s="65" t="s">
        <v>539</v>
      </c>
    </row>
    <row r="686" spans="1:8" hidden="1" x14ac:dyDescent="0.2">
      <c r="A686" s="65" t="s">
        <v>365</v>
      </c>
      <c r="B686" s="65" t="s">
        <v>584</v>
      </c>
      <c r="C686" s="65" t="s">
        <v>989</v>
      </c>
      <c r="D686" s="65" t="s">
        <v>218</v>
      </c>
      <c r="E686" s="65" t="s">
        <v>990</v>
      </c>
      <c r="F686" s="66">
        <v>-3128</v>
      </c>
      <c r="G686" s="67">
        <v>0</v>
      </c>
      <c r="H686" s="65" t="s">
        <v>991</v>
      </c>
    </row>
    <row r="687" spans="1:8" hidden="1" x14ac:dyDescent="0.2">
      <c r="A687" s="65" t="s">
        <v>365</v>
      </c>
      <c r="B687" s="65" t="s">
        <v>584</v>
      </c>
      <c r="C687" s="65" t="s">
        <v>992</v>
      </c>
      <c r="D687" s="65" t="s">
        <v>218</v>
      </c>
      <c r="E687" s="65" t="s">
        <v>993</v>
      </c>
      <c r="F687" s="66">
        <v>-613560</v>
      </c>
      <c r="G687" s="67">
        <v>0</v>
      </c>
      <c r="H687" s="65" t="s">
        <v>994</v>
      </c>
    </row>
    <row r="688" spans="1:8" hidden="1" x14ac:dyDescent="0.2">
      <c r="A688" s="65" t="s">
        <v>365</v>
      </c>
      <c r="B688" s="65" t="s">
        <v>584</v>
      </c>
      <c r="C688" s="65" t="s">
        <v>995</v>
      </c>
      <c r="D688" s="65" t="s">
        <v>218</v>
      </c>
      <c r="E688" s="65" t="s">
        <v>996</v>
      </c>
      <c r="F688" s="66">
        <v>-76694</v>
      </c>
      <c r="G688" s="67">
        <v>0</v>
      </c>
      <c r="H688" s="65" t="s">
        <v>997</v>
      </c>
    </row>
    <row r="689" spans="1:8" hidden="1" x14ac:dyDescent="0.2">
      <c r="A689" s="65" t="s">
        <v>365</v>
      </c>
      <c r="B689" s="65" t="s">
        <v>584</v>
      </c>
      <c r="C689" s="65" t="s">
        <v>998</v>
      </c>
      <c r="D689" s="65" t="s">
        <v>218</v>
      </c>
      <c r="E689" s="65" t="s">
        <v>999</v>
      </c>
      <c r="F689" s="66">
        <v>-117268</v>
      </c>
      <c r="G689" s="67">
        <v>0</v>
      </c>
      <c r="H689" s="65" t="s">
        <v>1000</v>
      </c>
    </row>
    <row r="690" spans="1:8" hidden="1" x14ac:dyDescent="0.2">
      <c r="A690" s="65" t="s">
        <v>365</v>
      </c>
      <c r="B690" s="65" t="s">
        <v>584</v>
      </c>
      <c r="C690" s="65" t="s">
        <v>1001</v>
      </c>
      <c r="D690" s="65" t="s">
        <v>218</v>
      </c>
      <c r="E690" s="65" t="s">
        <v>1002</v>
      </c>
      <c r="F690" s="66">
        <v>-833239</v>
      </c>
      <c r="G690" s="67">
        <v>0</v>
      </c>
      <c r="H690" s="65" t="s">
        <v>1003</v>
      </c>
    </row>
    <row r="691" spans="1:8" hidden="1" x14ac:dyDescent="0.2">
      <c r="A691" s="65" t="s">
        <v>365</v>
      </c>
      <c r="B691" s="65" t="s">
        <v>584</v>
      </c>
      <c r="C691" s="65" t="s">
        <v>1004</v>
      </c>
      <c r="D691" s="65" t="s">
        <v>218</v>
      </c>
      <c r="E691" s="65" t="s">
        <v>1005</v>
      </c>
      <c r="F691" s="66">
        <v>-49415</v>
      </c>
      <c r="G691" s="67">
        <v>0</v>
      </c>
      <c r="H691" s="65" t="s">
        <v>1006</v>
      </c>
    </row>
    <row r="692" spans="1:8" hidden="1" x14ac:dyDescent="0.2">
      <c r="A692" s="65" t="s">
        <v>365</v>
      </c>
      <c r="B692" s="65" t="s">
        <v>584</v>
      </c>
      <c r="C692" s="65" t="s">
        <v>1007</v>
      </c>
      <c r="D692" s="65" t="s">
        <v>218</v>
      </c>
      <c r="E692" s="65" t="s">
        <v>1008</v>
      </c>
      <c r="F692" s="66">
        <v>-72094</v>
      </c>
      <c r="G692" s="67">
        <v>0</v>
      </c>
      <c r="H692" s="65" t="s">
        <v>1009</v>
      </c>
    </row>
    <row r="693" spans="1:8" hidden="1" x14ac:dyDescent="0.2">
      <c r="A693" s="65" t="s">
        <v>366</v>
      </c>
      <c r="B693" s="65" t="s">
        <v>584</v>
      </c>
      <c r="C693" s="65" t="s">
        <v>1010</v>
      </c>
      <c r="D693" s="65" t="s">
        <v>218</v>
      </c>
      <c r="E693" s="65" t="s">
        <v>1011</v>
      </c>
      <c r="F693" s="66">
        <v>-227350</v>
      </c>
      <c r="G693" s="67">
        <v>0</v>
      </c>
      <c r="H693" s="65" t="s">
        <v>1012</v>
      </c>
    </row>
    <row r="694" spans="1:8" hidden="1" x14ac:dyDescent="0.2">
      <c r="A694" s="68" t="s">
        <v>112</v>
      </c>
      <c r="B694" s="68" t="s">
        <v>535</v>
      </c>
      <c r="C694" s="68" t="s">
        <v>1013</v>
      </c>
      <c r="D694" s="68" t="s">
        <v>537</v>
      </c>
      <c r="E694" s="68" t="s">
        <v>1014</v>
      </c>
      <c r="F694" s="69">
        <v>-149935</v>
      </c>
      <c r="G694" s="70">
        <v>0</v>
      </c>
      <c r="H694" s="68" t="s">
        <v>539</v>
      </c>
    </row>
    <row r="695" spans="1:8" hidden="1" x14ac:dyDescent="0.2">
      <c r="A695" s="68" t="s">
        <v>146</v>
      </c>
      <c r="B695" s="68" t="s">
        <v>535</v>
      </c>
      <c r="C695" s="68" t="s">
        <v>1015</v>
      </c>
      <c r="D695" s="68" t="s">
        <v>537</v>
      </c>
      <c r="E695" s="68" t="s">
        <v>1016</v>
      </c>
      <c r="F695" s="69">
        <v>-20442</v>
      </c>
      <c r="G695" s="70">
        <v>0</v>
      </c>
      <c r="H695" s="68" t="s">
        <v>539</v>
      </c>
    </row>
    <row r="696" spans="1:8" hidden="1" x14ac:dyDescent="0.2">
      <c r="A696" s="68" t="s">
        <v>146</v>
      </c>
      <c r="B696" s="68" t="s">
        <v>535</v>
      </c>
      <c r="C696" s="68" t="s">
        <v>1017</v>
      </c>
      <c r="D696" s="68" t="s">
        <v>537</v>
      </c>
      <c r="E696" s="68" t="s">
        <v>1018</v>
      </c>
      <c r="F696" s="69">
        <v>-407485</v>
      </c>
      <c r="G696" s="70">
        <v>0</v>
      </c>
      <c r="H696" s="68" t="s">
        <v>539</v>
      </c>
    </row>
    <row r="697" spans="1:8" hidden="1" x14ac:dyDescent="0.2">
      <c r="A697" s="68" t="s">
        <v>146</v>
      </c>
      <c r="B697" s="68" t="s">
        <v>584</v>
      </c>
      <c r="C697" s="68" t="s">
        <v>1019</v>
      </c>
      <c r="D697" s="68" t="s">
        <v>218</v>
      </c>
      <c r="E697" s="68" t="s">
        <v>1020</v>
      </c>
      <c r="F697" s="69">
        <v>-9000</v>
      </c>
      <c r="G697" s="70">
        <v>0</v>
      </c>
      <c r="H697" s="68" t="s">
        <v>1021</v>
      </c>
    </row>
    <row r="698" spans="1:8" hidden="1" x14ac:dyDescent="0.2">
      <c r="A698" s="68" t="s">
        <v>146</v>
      </c>
      <c r="B698" s="68" t="s">
        <v>584</v>
      </c>
      <c r="C698" s="68" t="s">
        <v>1022</v>
      </c>
      <c r="D698" s="68" t="s">
        <v>218</v>
      </c>
      <c r="E698" s="68" t="s">
        <v>1023</v>
      </c>
      <c r="F698" s="69">
        <v>-41499</v>
      </c>
      <c r="G698" s="70">
        <v>0</v>
      </c>
      <c r="H698" s="68" t="s">
        <v>1024</v>
      </c>
    </row>
    <row r="699" spans="1:8" hidden="1" x14ac:dyDescent="0.2">
      <c r="A699" s="68" t="s">
        <v>146</v>
      </c>
      <c r="B699" s="68" t="s">
        <v>584</v>
      </c>
      <c r="C699" s="68" t="s">
        <v>1025</v>
      </c>
      <c r="D699" s="68" t="s">
        <v>218</v>
      </c>
      <c r="E699" s="68" t="s">
        <v>1026</v>
      </c>
      <c r="F699" s="69">
        <v>-246945</v>
      </c>
      <c r="G699" s="70">
        <v>0</v>
      </c>
      <c r="H699" s="68" t="s">
        <v>1027</v>
      </c>
    </row>
    <row r="700" spans="1:8" hidden="1" x14ac:dyDescent="0.2">
      <c r="A700" s="68" t="s">
        <v>225</v>
      </c>
      <c r="B700" s="68" t="s">
        <v>584</v>
      </c>
      <c r="C700" s="68" t="s">
        <v>1028</v>
      </c>
      <c r="D700" s="68" t="s">
        <v>218</v>
      </c>
      <c r="E700" s="68" t="s">
        <v>1029</v>
      </c>
      <c r="F700" s="69">
        <v>-15713</v>
      </c>
      <c r="G700" s="70">
        <v>0</v>
      </c>
      <c r="H700" s="68" t="s">
        <v>1030</v>
      </c>
    </row>
    <row r="701" spans="1:8" hidden="1" x14ac:dyDescent="0.2">
      <c r="A701" s="68" t="s">
        <v>232</v>
      </c>
      <c r="B701" s="68" t="s">
        <v>535</v>
      </c>
      <c r="C701" s="68" t="s">
        <v>1031</v>
      </c>
      <c r="D701" s="68" t="s">
        <v>537</v>
      </c>
      <c r="E701" s="68" t="s">
        <v>1032</v>
      </c>
      <c r="F701" s="69">
        <v>-68411</v>
      </c>
      <c r="G701" s="70">
        <v>0</v>
      </c>
      <c r="H701" s="68" t="s">
        <v>539</v>
      </c>
    </row>
    <row r="702" spans="1:8" hidden="1" x14ac:dyDescent="0.2">
      <c r="A702" s="68" t="s">
        <v>232</v>
      </c>
      <c r="B702" s="68" t="s">
        <v>535</v>
      </c>
      <c r="C702" s="68" t="s">
        <v>1033</v>
      </c>
      <c r="D702" s="68" t="s">
        <v>537</v>
      </c>
      <c r="E702" s="68" t="s">
        <v>1034</v>
      </c>
      <c r="F702" s="69">
        <v>-523390</v>
      </c>
      <c r="G702" s="70">
        <v>0</v>
      </c>
      <c r="H702" s="68" t="s">
        <v>539</v>
      </c>
    </row>
    <row r="703" spans="1:8" hidden="1" x14ac:dyDescent="0.2">
      <c r="A703" s="68" t="s">
        <v>232</v>
      </c>
      <c r="B703" s="68" t="s">
        <v>535</v>
      </c>
      <c r="C703" s="68" t="s">
        <v>1035</v>
      </c>
      <c r="D703" s="68" t="s">
        <v>537</v>
      </c>
      <c r="E703" s="68" t="s">
        <v>1036</v>
      </c>
      <c r="F703" s="69">
        <v>-84000</v>
      </c>
      <c r="G703" s="70">
        <v>0</v>
      </c>
      <c r="H703" s="68" t="s">
        <v>539</v>
      </c>
    </row>
    <row r="704" spans="1:8" hidden="1" x14ac:dyDescent="0.2">
      <c r="A704" s="68" t="s">
        <v>237</v>
      </c>
      <c r="B704" s="68" t="s">
        <v>535</v>
      </c>
      <c r="C704" s="68" t="s">
        <v>1037</v>
      </c>
      <c r="D704" s="68" t="s">
        <v>537</v>
      </c>
      <c r="E704" s="68" t="s">
        <v>1038</v>
      </c>
      <c r="F704" s="69">
        <v>-181642</v>
      </c>
      <c r="G704" s="70">
        <v>0</v>
      </c>
      <c r="H704" s="68" t="s">
        <v>539</v>
      </c>
    </row>
    <row r="705" spans="1:8" hidden="1" x14ac:dyDescent="0.2">
      <c r="A705" s="68" t="s">
        <v>237</v>
      </c>
      <c r="B705" s="68" t="s">
        <v>535</v>
      </c>
      <c r="C705" s="68" t="s">
        <v>1039</v>
      </c>
      <c r="D705" s="68" t="s">
        <v>537</v>
      </c>
      <c r="E705" s="68" t="s">
        <v>1040</v>
      </c>
      <c r="F705" s="69">
        <v>-97294</v>
      </c>
      <c r="G705" s="70">
        <v>0</v>
      </c>
      <c r="H705" s="68" t="s">
        <v>539</v>
      </c>
    </row>
    <row r="706" spans="1:8" hidden="1" x14ac:dyDescent="0.2">
      <c r="A706" s="68" t="s">
        <v>260</v>
      </c>
      <c r="B706" s="68" t="s">
        <v>535</v>
      </c>
      <c r="C706" s="68" t="s">
        <v>1037</v>
      </c>
      <c r="D706" s="68" t="s">
        <v>537</v>
      </c>
      <c r="E706" s="68" t="s">
        <v>1038</v>
      </c>
      <c r="F706" s="69">
        <v>-97438</v>
      </c>
      <c r="G706" s="70">
        <v>0</v>
      </c>
      <c r="H706" s="68" t="s">
        <v>539</v>
      </c>
    </row>
    <row r="707" spans="1:8" hidden="1" x14ac:dyDescent="0.2">
      <c r="A707" s="68" t="s">
        <v>260</v>
      </c>
      <c r="B707" s="68" t="s">
        <v>535</v>
      </c>
      <c r="C707" s="68" t="s">
        <v>1041</v>
      </c>
      <c r="D707" s="68" t="s">
        <v>537</v>
      </c>
      <c r="E707" s="68" t="s">
        <v>1042</v>
      </c>
      <c r="F707" s="69">
        <v>-70686</v>
      </c>
      <c r="G707" s="70">
        <v>0</v>
      </c>
      <c r="H707" s="68" t="s">
        <v>539</v>
      </c>
    </row>
    <row r="708" spans="1:8" hidden="1" x14ac:dyDescent="0.2">
      <c r="A708" s="68" t="s">
        <v>260</v>
      </c>
      <c r="B708" s="68" t="s">
        <v>535</v>
      </c>
      <c r="C708" s="68" t="s">
        <v>1043</v>
      </c>
      <c r="D708" s="68" t="s">
        <v>537</v>
      </c>
      <c r="E708" s="68" t="s">
        <v>1044</v>
      </c>
      <c r="F708" s="69">
        <v>-102716</v>
      </c>
      <c r="G708" s="70">
        <v>0</v>
      </c>
      <c r="H708" s="68" t="s">
        <v>539</v>
      </c>
    </row>
    <row r="709" spans="1:8" hidden="1" x14ac:dyDescent="0.2">
      <c r="A709" s="68" t="s">
        <v>260</v>
      </c>
      <c r="B709" s="68" t="s">
        <v>535</v>
      </c>
      <c r="C709" s="68" t="s">
        <v>1045</v>
      </c>
      <c r="D709" s="68" t="s">
        <v>537</v>
      </c>
      <c r="E709" s="68" t="s">
        <v>1046</v>
      </c>
      <c r="F709" s="69">
        <v>-73500</v>
      </c>
      <c r="G709" s="70">
        <v>0</v>
      </c>
      <c r="H709" s="68" t="s">
        <v>539</v>
      </c>
    </row>
    <row r="710" spans="1:8" hidden="1" x14ac:dyDescent="0.2">
      <c r="A710" s="68" t="s">
        <v>260</v>
      </c>
      <c r="B710" s="68" t="s">
        <v>535</v>
      </c>
      <c r="C710" s="68" t="s">
        <v>1047</v>
      </c>
      <c r="D710" s="68" t="s">
        <v>537</v>
      </c>
      <c r="E710" s="68" t="s">
        <v>1048</v>
      </c>
      <c r="F710" s="69">
        <v>-88638</v>
      </c>
      <c r="G710" s="70">
        <v>0</v>
      </c>
      <c r="H710" s="68" t="s">
        <v>539</v>
      </c>
    </row>
    <row r="711" spans="1:8" hidden="1" x14ac:dyDescent="0.2">
      <c r="A711" s="68" t="s">
        <v>260</v>
      </c>
      <c r="B711" s="68" t="s">
        <v>535</v>
      </c>
      <c r="C711" s="68" t="s">
        <v>1049</v>
      </c>
      <c r="D711" s="68" t="s">
        <v>537</v>
      </c>
      <c r="E711" s="68" t="s">
        <v>1050</v>
      </c>
      <c r="F711" s="69">
        <v>-176295</v>
      </c>
      <c r="G711" s="70">
        <v>0</v>
      </c>
      <c r="H711" s="68" t="s">
        <v>539</v>
      </c>
    </row>
    <row r="712" spans="1:8" hidden="1" x14ac:dyDescent="0.2">
      <c r="A712" s="68" t="s">
        <v>266</v>
      </c>
      <c r="B712" s="68" t="s">
        <v>535</v>
      </c>
      <c r="C712" s="68" t="s">
        <v>1051</v>
      </c>
      <c r="D712" s="68" t="s">
        <v>537</v>
      </c>
      <c r="E712" s="68" t="s">
        <v>1052</v>
      </c>
      <c r="F712" s="70">
        <v>1482630</v>
      </c>
      <c r="G712" s="70">
        <v>0</v>
      </c>
      <c r="H712" s="68" t="s">
        <v>28</v>
      </c>
    </row>
    <row r="713" spans="1:8" hidden="1" x14ac:dyDescent="0.2">
      <c r="A713" s="68" t="s">
        <v>7</v>
      </c>
      <c r="B713" s="68" t="s">
        <v>535</v>
      </c>
      <c r="C713" s="68" t="s">
        <v>1053</v>
      </c>
      <c r="D713" s="68" t="s">
        <v>537</v>
      </c>
      <c r="E713" s="68" t="s">
        <v>1054</v>
      </c>
      <c r="F713" s="69">
        <v>-33611</v>
      </c>
      <c r="G713" s="70">
        <v>0</v>
      </c>
      <c r="H713" s="68" t="s">
        <v>539</v>
      </c>
    </row>
    <row r="714" spans="1:8" hidden="1" x14ac:dyDescent="0.2">
      <c r="A714" s="68" t="s">
        <v>7</v>
      </c>
      <c r="B714" s="68" t="s">
        <v>535</v>
      </c>
      <c r="C714" s="68" t="s">
        <v>1055</v>
      </c>
      <c r="D714" s="68" t="s">
        <v>537</v>
      </c>
      <c r="E714" s="68" t="s">
        <v>1056</v>
      </c>
      <c r="F714" s="69">
        <v>-77720</v>
      </c>
      <c r="G714" s="70">
        <v>0</v>
      </c>
      <c r="H714" s="68" t="s">
        <v>539</v>
      </c>
    </row>
    <row r="715" spans="1:8" hidden="1" x14ac:dyDescent="0.2">
      <c r="A715" s="68" t="s">
        <v>7</v>
      </c>
      <c r="B715" s="68" t="s">
        <v>535</v>
      </c>
      <c r="C715" s="68" t="s">
        <v>1057</v>
      </c>
      <c r="D715" s="68" t="s">
        <v>537</v>
      </c>
      <c r="E715" s="68" t="s">
        <v>1058</v>
      </c>
      <c r="F715" s="69">
        <v>-79931</v>
      </c>
      <c r="G715" s="70">
        <v>0</v>
      </c>
      <c r="H715" s="68" t="s">
        <v>539</v>
      </c>
    </row>
    <row r="716" spans="1:8" hidden="1" x14ac:dyDescent="0.2">
      <c r="A716" s="68" t="s">
        <v>317</v>
      </c>
      <c r="B716" s="68" t="s">
        <v>535</v>
      </c>
      <c r="C716" s="68" t="s">
        <v>1059</v>
      </c>
      <c r="D716" s="68" t="s">
        <v>537</v>
      </c>
      <c r="E716" s="68" t="s">
        <v>1052</v>
      </c>
      <c r="F716" s="69">
        <v>-1482630</v>
      </c>
      <c r="G716" s="70">
        <v>0</v>
      </c>
      <c r="H716" s="68" t="s">
        <v>12</v>
      </c>
    </row>
    <row r="717" spans="1:8" hidden="1" x14ac:dyDescent="0.2">
      <c r="A717" s="68" t="s">
        <v>317</v>
      </c>
      <c r="B717" s="68" t="s">
        <v>584</v>
      </c>
      <c r="C717" s="68" t="s">
        <v>1060</v>
      </c>
      <c r="D717" s="68" t="s">
        <v>218</v>
      </c>
      <c r="E717" s="68" t="s">
        <v>1061</v>
      </c>
      <c r="F717" s="69">
        <v>-119215</v>
      </c>
      <c r="G717" s="70">
        <v>0</v>
      </c>
      <c r="H717" s="68" t="s">
        <v>1062</v>
      </c>
    </row>
    <row r="718" spans="1:8" hidden="1" x14ac:dyDescent="0.2">
      <c r="A718" s="68" t="s">
        <v>317</v>
      </c>
      <c r="B718" s="68" t="s">
        <v>584</v>
      </c>
      <c r="C718" s="68" t="s">
        <v>1063</v>
      </c>
      <c r="D718" s="68" t="s">
        <v>218</v>
      </c>
      <c r="E718" s="68" t="s">
        <v>1064</v>
      </c>
      <c r="F718" s="69">
        <v>-121098</v>
      </c>
      <c r="G718" s="70">
        <v>0</v>
      </c>
      <c r="H718" s="68" t="s">
        <v>1065</v>
      </c>
    </row>
    <row r="719" spans="1:8" hidden="1" x14ac:dyDescent="0.2">
      <c r="A719" s="68" t="s">
        <v>317</v>
      </c>
      <c r="B719" s="68" t="s">
        <v>584</v>
      </c>
      <c r="C719" s="68" t="s">
        <v>1066</v>
      </c>
      <c r="D719" s="68" t="s">
        <v>218</v>
      </c>
      <c r="E719" s="68" t="s">
        <v>1036</v>
      </c>
      <c r="F719" s="69">
        <v>-1616</v>
      </c>
      <c r="G719" s="70">
        <v>0</v>
      </c>
      <c r="H719" s="68" t="s">
        <v>1067</v>
      </c>
    </row>
    <row r="720" spans="1:8" hidden="1" x14ac:dyDescent="0.2">
      <c r="A720" s="68" t="s">
        <v>318</v>
      </c>
      <c r="B720" s="68" t="s">
        <v>535</v>
      </c>
      <c r="C720" s="68" t="s">
        <v>1068</v>
      </c>
      <c r="D720" s="68" t="s">
        <v>537</v>
      </c>
      <c r="E720" s="68" t="s">
        <v>1069</v>
      </c>
      <c r="F720" s="69">
        <v>-264642</v>
      </c>
      <c r="G720" s="70">
        <v>0</v>
      </c>
      <c r="H720" s="68" t="s">
        <v>539</v>
      </c>
    </row>
    <row r="721" spans="1:8" hidden="1" x14ac:dyDescent="0.2">
      <c r="A721" s="68" t="s">
        <v>318</v>
      </c>
      <c r="B721" s="68" t="s">
        <v>535</v>
      </c>
      <c r="C721" s="68" t="s">
        <v>1070</v>
      </c>
      <c r="D721" s="68" t="s">
        <v>537</v>
      </c>
      <c r="E721" s="68" t="s">
        <v>1071</v>
      </c>
      <c r="F721" s="69">
        <v>-67676</v>
      </c>
      <c r="G721" s="70">
        <v>0</v>
      </c>
      <c r="H721" s="68" t="s">
        <v>539</v>
      </c>
    </row>
    <row r="722" spans="1:8" hidden="1" x14ac:dyDescent="0.2">
      <c r="A722" s="68" t="s">
        <v>318</v>
      </c>
      <c r="B722" s="68" t="s">
        <v>535</v>
      </c>
      <c r="C722" s="68" t="s">
        <v>1072</v>
      </c>
      <c r="D722" s="68" t="s">
        <v>537</v>
      </c>
      <c r="E722" s="68" t="s">
        <v>1061</v>
      </c>
      <c r="F722" s="69">
        <v>-39751</v>
      </c>
      <c r="G722" s="70">
        <v>0</v>
      </c>
      <c r="H722" s="68" t="s">
        <v>539</v>
      </c>
    </row>
    <row r="723" spans="1:8" hidden="1" x14ac:dyDescent="0.2">
      <c r="A723" s="68" t="s">
        <v>318</v>
      </c>
      <c r="B723" s="68" t="s">
        <v>535</v>
      </c>
      <c r="C723" s="68" t="s">
        <v>1073</v>
      </c>
      <c r="D723" s="68" t="s">
        <v>537</v>
      </c>
      <c r="E723" s="68" t="s">
        <v>1074</v>
      </c>
      <c r="F723" s="69">
        <v>-83574</v>
      </c>
      <c r="G723" s="70">
        <v>0</v>
      </c>
      <c r="H723" s="68" t="s">
        <v>539</v>
      </c>
    </row>
    <row r="724" spans="1:8" hidden="1" x14ac:dyDescent="0.2">
      <c r="A724" s="68" t="s">
        <v>318</v>
      </c>
      <c r="B724" s="68" t="s">
        <v>584</v>
      </c>
      <c r="C724" s="68" t="s">
        <v>1075</v>
      </c>
      <c r="D724" s="68" t="s">
        <v>218</v>
      </c>
      <c r="E724" s="68" t="s">
        <v>1076</v>
      </c>
      <c r="F724" s="69">
        <v>-98524</v>
      </c>
      <c r="G724" s="70">
        <v>0</v>
      </c>
      <c r="H724" s="68" t="s">
        <v>1077</v>
      </c>
    </row>
    <row r="725" spans="1:8" hidden="1" x14ac:dyDescent="0.2">
      <c r="A725" s="68" t="s">
        <v>318</v>
      </c>
      <c r="B725" s="68" t="s">
        <v>584</v>
      </c>
      <c r="C725" s="68" t="s">
        <v>1078</v>
      </c>
      <c r="D725" s="68" t="s">
        <v>218</v>
      </c>
      <c r="E725" s="68" t="s">
        <v>1079</v>
      </c>
      <c r="F725" s="69">
        <v>-252802</v>
      </c>
      <c r="G725" s="70">
        <v>0</v>
      </c>
      <c r="H725" s="68" t="s">
        <v>1080</v>
      </c>
    </row>
    <row r="726" spans="1:8" hidden="1" x14ac:dyDescent="0.2">
      <c r="A726" s="68" t="s">
        <v>360</v>
      </c>
      <c r="B726" s="68" t="s">
        <v>584</v>
      </c>
      <c r="C726" s="68" t="s">
        <v>1081</v>
      </c>
      <c r="D726" s="68" t="s">
        <v>218</v>
      </c>
      <c r="E726" s="68" t="s">
        <v>1054</v>
      </c>
      <c r="F726" s="69">
        <v>-7037</v>
      </c>
      <c r="G726" s="70">
        <v>0</v>
      </c>
      <c r="H726" s="68" t="s">
        <v>1082</v>
      </c>
    </row>
    <row r="727" spans="1:8" hidden="1" x14ac:dyDescent="0.2">
      <c r="A727" s="71" t="s">
        <v>112</v>
      </c>
      <c r="B727" s="71" t="s">
        <v>535</v>
      </c>
      <c r="C727" s="71" t="s">
        <v>1083</v>
      </c>
      <c r="D727" s="71" t="s">
        <v>537</v>
      </c>
      <c r="E727" s="71" t="s">
        <v>1084</v>
      </c>
      <c r="F727" s="72">
        <v>-1038107</v>
      </c>
      <c r="G727" s="73">
        <v>0</v>
      </c>
      <c r="H727" s="71" t="s">
        <v>539</v>
      </c>
    </row>
    <row r="728" spans="1:8" hidden="1" x14ac:dyDescent="0.2">
      <c r="A728" s="71" t="s">
        <v>112</v>
      </c>
      <c r="B728" s="71" t="s">
        <v>535</v>
      </c>
      <c r="C728" s="71" t="s">
        <v>1085</v>
      </c>
      <c r="D728" s="71" t="s">
        <v>218</v>
      </c>
      <c r="E728" s="71" t="s">
        <v>1086</v>
      </c>
      <c r="F728" s="72">
        <v>-582831</v>
      </c>
      <c r="G728" s="73">
        <v>0</v>
      </c>
      <c r="H728" s="71" t="s">
        <v>539</v>
      </c>
    </row>
    <row r="729" spans="1:8" hidden="1" x14ac:dyDescent="0.2">
      <c r="A729" s="71" t="s">
        <v>112</v>
      </c>
      <c r="B729" s="71" t="s">
        <v>535</v>
      </c>
      <c r="C729" s="71" t="s">
        <v>1087</v>
      </c>
      <c r="D729" s="71" t="s">
        <v>218</v>
      </c>
      <c r="E729" s="71" t="s">
        <v>1088</v>
      </c>
      <c r="F729" s="72">
        <v>-1205222</v>
      </c>
      <c r="G729" s="73">
        <v>0</v>
      </c>
      <c r="H729" s="71" t="s">
        <v>539</v>
      </c>
    </row>
    <row r="730" spans="1:8" hidden="1" x14ac:dyDescent="0.2">
      <c r="A730" s="71" t="s">
        <v>146</v>
      </c>
      <c r="B730" s="71" t="s">
        <v>535</v>
      </c>
      <c r="C730" s="71" t="s">
        <v>1089</v>
      </c>
      <c r="D730" s="71" t="s">
        <v>537</v>
      </c>
      <c r="E730" s="71" t="s">
        <v>1090</v>
      </c>
      <c r="F730" s="72">
        <v>-15232</v>
      </c>
      <c r="G730" s="73">
        <v>0</v>
      </c>
      <c r="H730" s="71" t="s">
        <v>539</v>
      </c>
    </row>
    <row r="731" spans="1:8" hidden="1" x14ac:dyDescent="0.2">
      <c r="A731" s="71" t="s">
        <v>146</v>
      </c>
      <c r="B731" s="71" t="s">
        <v>584</v>
      </c>
      <c r="C731" s="71" t="s">
        <v>1091</v>
      </c>
      <c r="D731" s="71" t="s">
        <v>218</v>
      </c>
      <c r="E731" s="71" t="s">
        <v>1092</v>
      </c>
      <c r="F731" s="72">
        <v>-508776</v>
      </c>
      <c r="G731" s="73">
        <v>0</v>
      </c>
      <c r="H731" s="71" t="s">
        <v>1093</v>
      </c>
    </row>
    <row r="732" spans="1:8" hidden="1" x14ac:dyDescent="0.2">
      <c r="A732" s="71" t="s">
        <v>146</v>
      </c>
      <c r="B732" s="71" t="s">
        <v>584</v>
      </c>
      <c r="C732" s="71" t="s">
        <v>1094</v>
      </c>
      <c r="D732" s="71" t="s">
        <v>218</v>
      </c>
      <c r="E732" s="71" t="s">
        <v>1095</v>
      </c>
      <c r="F732" s="72">
        <v>-185372</v>
      </c>
      <c r="G732" s="73">
        <v>0</v>
      </c>
      <c r="H732" s="71" t="s">
        <v>1096</v>
      </c>
    </row>
    <row r="733" spans="1:8" hidden="1" x14ac:dyDescent="0.2">
      <c r="A733" s="71" t="s">
        <v>146</v>
      </c>
      <c r="B733" s="71" t="s">
        <v>584</v>
      </c>
      <c r="C733" s="71" t="s">
        <v>1097</v>
      </c>
      <c r="D733" s="71" t="s">
        <v>218</v>
      </c>
      <c r="E733" s="71" t="s">
        <v>1098</v>
      </c>
      <c r="F733" s="72">
        <v>-241303</v>
      </c>
      <c r="G733" s="73">
        <v>0</v>
      </c>
      <c r="H733" s="71" t="s">
        <v>1099</v>
      </c>
    </row>
    <row r="734" spans="1:8" hidden="1" x14ac:dyDescent="0.2">
      <c r="A734" s="71" t="s">
        <v>146</v>
      </c>
      <c r="B734" s="71" t="s">
        <v>584</v>
      </c>
      <c r="C734" s="71" t="s">
        <v>1100</v>
      </c>
      <c r="D734" s="71" t="s">
        <v>218</v>
      </c>
      <c r="E734" s="71" t="s">
        <v>1101</v>
      </c>
      <c r="F734" s="72">
        <v>-123963</v>
      </c>
      <c r="G734" s="73">
        <v>0</v>
      </c>
      <c r="H734" s="71" t="s">
        <v>1102</v>
      </c>
    </row>
    <row r="735" spans="1:8" hidden="1" x14ac:dyDescent="0.2">
      <c r="A735" s="71" t="s">
        <v>146</v>
      </c>
      <c r="B735" s="71" t="s">
        <v>584</v>
      </c>
      <c r="C735" s="71" t="s">
        <v>1103</v>
      </c>
      <c r="D735" s="71" t="s">
        <v>218</v>
      </c>
      <c r="E735" s="71" t="s">
        <v>1104</v>
      </c>
      <c r="F735" s="72">
        <v>-751342</v>
      </c>
      <c r="G735" s="73">
        <v>0</v>
      </c>
      <c r="H735" s="71" t="s">
        <v>1105</v>
      </c>
    </row>
    <row r="736" spans="1:8" hidden="1" x14ac:dyDescent="0.2">
      <c r="A736" s="71" t="s">
        <v>225</v>
      </c>
      <c r="B736" s="71" t="s">
        <v>584</v>
      </c>
      <c r="C736" s="71" t="s">
        <v>1106</v>
      </c>
      <c r="D736" s="71" t="s">
        <v>218</v>
      </c>
      <c r="E736" s="71" t="s">
        <v>1107</v>
      </c>
      <c r="F736" s="72">
        <v>-121353</v>
      </c>
      <c r="G736" s="73">
        <v>0</v>
      </c>
      <c r="H736" s="71" t="s">
        <v>1108</v>
      </c>
    </row>
    <row r="737" spans="1:8" hidden="1" x14ac:dyDescent="0.2">
      <c r="A737" s="71" t="s">
        <v>232</v>
      </c>
      <c r="B737" s="71" t="s">
        <v>535</v>
      </c>
      <c r="C737" s="71" t="s">
        <v>1109</v>
      </c>
      <c r="D737" s="71" t="s">
        <v>537</v>
      </c>
      <c r="E737" s="71" t="s">
        <v>1110</v>
      </c>
      <c r="F737" s="72">
        <v>-884410</v>
      </c>
      <c r="G737" s="73">
        <v>0</v>
      </c>
      <c r="H737" s="71" t="s">
        <v>539</v>
      </c>
    </row>
    <row r="738" spans="1:8" hidden="1" x14ac:dyDescent="0.2">
      <c r="A738" s="71" t="s">
        <v>232</v>
      </c>
      <c r="B738" s="71" t="s">
        <v>535</v>
      </c>
      <c r="C738" s="71" t="s">
        <v>1111</v>
      </c>
      <c r="D738" s="71" t="s">
        <v>537</v>
      </c>
      <c r="E738" s="71" t="s">
        <v>1112</v>
      </c>
      <c r="F738" s="72">
        <v>-189157</v>
      </c>
      <c r="G738" s="73">
        <v>0</v>
      </c>
      <c r="H738" s="71" t="s">
        <v>539</v>
      </c>
    </row>
    <row r="739" spans="1:8" hidden="1" x14ac:dyDescent="0.2">
      <c r="A739" s="71" t="s">
        <v>232</v>
      </c>
      <c r="B739" s="71" t="s">
        <v>535</v>
      </c>
      <c r="C739" s="71" t="s">
        <v>1113</v>
      </c>
      <c r="D739" s="71" t="s">
        <v>537</v>
      </c>
      <c r="E739" s="71" t="s">
        <v>1114</v>
      </c>
      <c r="F739" s="72">
        <v>-131959</v>
      </c>
      <c r="G739" s="73">
        <v>0</v>
      </c>
      <c r="H739" s="71" t="s">
        <v>539</v>
      </c>
    </row>
    <row r="740" spans="1:8" hidden="1" x14ac:dyDescent="0.2">
      <c r="A740" s="71" t="s">
        <v>232</v>
      </c>
      <c r="B740" s="71" t="s">
        <v>535</v>
      </c>
      <c r="C740" s="71" t="s">
        <v>1115</v>
      </c>
      <c r="D740" s="71" t="s">
        <v>537</v>
      </c>
      <c r="E740" s="71" t="s">
        <v>1116</v>
      </c>
      <c r="F740" s="72">
        <v>-25617</v>
      </c>
      <c r="G740" s="73">
        <v>0</v>
      </c>
      <c r="H740" s="71" t="s">
        <v>539</v>
      </c>
    </row>
    <row r="741" spans="1:8" hidden="1" x14ac:dyDescent="0.2">
      <c r="A741" s="71" t="s">
        <v>232</v>
      </c>
      <c r="B741" s="71" t="s">
        <v>535</v>
      </c>
      <c r="C741" s="71" t="s">
        <v>1117</v>
      </c>
      <c r="D741" s="71" t="s">
        <v>537</v>
      </c>
      <c r="E741" s="71" t="s">
        <v>1118</v>
      </c>
      <c r="F741" s="72">
        <v>-1987308</v>
      </c>
      <c r="G741" s="73">
        <v>0</v>
      </c>
      <c r="H741" s="71" t="s">
        <v>539</v>
      </c>
    </row>
    <row r="742" spans="1:8" hidden="1" x14ac:dyDescent="0.2">
      <c r="A742" s="71" t="s">
        <v>232</v>
      </c>
      <c r="B742" s="71" t="s">
        <v>535</v>
      </c>
      <c r="C742" s="71" t="s">
        <v>1119</v>
      </c>
      <c r="D742" s="71" t="s">
        <v>218</v>
      </c>
      <c r="E742" s="71" t="s">
        <v>1120</v>
      </c>
      <c r="F742" s="72">
        <v>-794436</v>
      </c>
      <c r="G742" s="73">
        <v>0</v>
      </c>
      <c r="H742" s="71" t="s">
        <v>539</v>
      </c>
    </row>
    <row r="743" spans="1:8" hidden="1" x14ac:dyDescent="0.2">
      <c r="A743" s="71" t="s">
        <v>232</v>
      </c>
      <c r="B743" s="71" t="s">
        <v>535</v>
      </c>
      <c r="C743" s="71" t="s">
        <v>1121</v>
      </c>
      <c r="D743" s="71" t="s">
        <v>537</v>
      </c>
      <c r="E743" s="71" t="s">
        <v>1122</v>
      </c>
      <c r="F743" s="72">
        <v>-61877</v>
      </c>
      <c r="G743" s="73">
        <v>0</v>
      </c>
      <c r="H743" s="71" t="s">
        <v>539</v>
      </c>
    </row>
    <row r="744" spans="1:8" hidden="1" x14ac:dyDescent="0.2">
      <c r="A744" s="71" t="s">
        <v>232</v>
      </c>
      <c r="B744" s="71" t="s">
        <v>535</v>
      </c>
      <c r="C744" s="71" t="s">
        <v>1123</v>
      </c>
      <c r="D744" s="71" t="s">
        <v>537</v>
      </c>
      <c r="E744" s="71" t="s">
        <v>1124</v>
      </c>
      <c r="F744" s="72">
        <v>-366708</v>
      </c>
      <c r="G744" s="73">
        <v>0</v>
      </c>
      <c r="H744" s="71" t="s">
        <v>539</v>
      </c>
    </row>
    <row r="745" spans="1:8" hidden="1" x14ac:dyDescent="0.2">
      <c r="A745" s="71" t="s">
        <v>232</v>
      </c>
      <c r="B745" s="71" t="s">
        <v>535</v>
      </c>
      <c r="C745" s="71" t="s">
        <v>1125</v>
      </c>
      <c r="D745" s="71" t="s">
        <v>537</v>
      </c>
      <c r="E745" s="71" t="s">
        <v>1126</v>
      </c>
      <c r="F745" s="72">
        <v>-240271</v>
      </c>
      <c r="G745" s="73">
        <v>0</v>
      </c>
      <c r="H745" s="71" t="s">
        <v>539</v>
      </c>
    </row>
    <row r="746" spans="1:8" hidden="1" x14ac:dyDescent="0.2">
      <c r="A746" s="71" t="s">
        <v>237</v>
      </c>
      <c r="B746" s="71" t="s">
        <v>535</v>
      </c>
      <c r="C746" s="71" t="s">
        <v>1127</v>
      </c>
      <c r="D746" s="71" t="s">
        <v>537</v>
      </c>
      <c r="E746" s="71" t="s">
        <v>1128</v>
      </c>
      <c r="F746" s="72">
        <v>-374215</v>
      </c>
      <c r="G746" s="73">
        <v>0</v>
      </c>
      <c r="H746" s="71" t="s">
        <v>539</v>
      </c>
    </row>
    <row r="747" spans="1:8" hidden="1" x14ac:dyDescent="0.2">
      <c r="A747" s="71" t="s">
        <v>237</v>
      </c>
      <c r="B747" s="71" t="s">
        <v>535</v>
      </c>
      <c r="C747" s="71" t="s">
        <v>1129</v>
      </c>
      <c r="D747" s="71" t="s">
        <v>537</v>
      </c>
      <c r="E747" s="71" t="s">
        <v>1130</v>
      </c>
      <c r="F747" s="72">
        <v>-125682</v>
      </c>
      <c r="G747" s="73">
        <v>0</v>
      </c>
      <c r="H747" s="71" t="s">
        <v>539</v>
      </c>
    </row>
    <row r="748" spans="1:8" hidden="1" x14ac:dyDescent="0.2">
      <c r="A748" s="71" t="s">
        <v>237</v>
      </c>
      <c r="B748" s="71" t="s">
        <v>535</v>
      </c>
      <c r="C748" s="71" t="s">
        <v>1131</v>
      </c>
      <c r="D748" s="71" t="s">
        <v>537</v>
      </c>
      <c r="E748" s="71" t="s">
        <v>1132</v>
      </c>
      <c r="F748" s="72">
        <v>-261379</v>
      </c>
      <c r="G748" s="73">
        <v>0</v>
      </c>
      <c r="H748" s="71" t="s">
        <v>539</v>
      </c>
    </row>
    <row r="749" spans="1:8" hidden="1" x14ac:dyDescent="0.2">
      <c r="A749" s="71" t="s">
        <v>237</v>
      </c>
      <c r="B749" s="71" t="s">
        <v>535</v>
      </c>
      <c r="C749" s="71" t="s">
        <v>1133</v>
      </c>
      <c r="D749" s="71" t="s">
        <v>537</v>
      </c>
      <c r="E749" s="71" t="s">
        <v>1134</v>
      </c>
      <c r="F749" s="72">
        <v>-19316</v>
      </c>
      <c r="G749" s="73">
        <v>0</v>
      </c>
      <c r="H749" s="71" t="s">
        <v>539</v>
      </c>
    </row>
    <row r="750" spans="1:8" hidden="1" x14ac:dyDescent="0.2">
      <c r="A750" s="71" t="s">
        <v>260</v>
      </c>
      <c r="B750" s="71" t="s">
        <v>535</v>
      </c>
      <c r="C750" s="71" t="s">
        <v>1135</v>
      </c>
      <c r="D750" s="71" t="s">
        <v>537</v>
      </c>
      <c r="E750" s="71" t="s">
        <v>1136</v>
      </c>
      <c r="F750" s="72">
        <v>-79173</v>
      </c>
      <c r="G750" s="73">
        <v>0</v>
      </c>
      <c r="H750" s="71" t="s">
        <v>539</v>
      </c>
    </row>
    <row r="751" spans="1:8" hidden="1" x14ac:dyDescent="0.2">
      <c r="A751" s="71" t="s">
        <v>260</v>
      </c>
      <c r="B751" s="71" t="s">
        <v>535</v>
      </c>
      <c r="C751" s="71" t="s">
        <v>1137</v>
      </c>
      <c r="D751" s="71" t="s">
        <v>537</v>
      </c>
      <c r="E751" s="71" t="s">
        <v>1138</v>
      </c>
      <c r="F751" s="72">
        <v>-18986</v>
      </c>
      <c r="G751" s="73">
        <v>0</v>
      </c>
      <c r="H751" s="71" t="s">
        <v>539</v>
      </c>
    </row>
    <row r="752" spans="1:8" hidden="1" x14ac:dyDescent="0.2">
      <c r="A752" s="71" t="s">
        <v>260</v>
      </c>
      <c r="B752" s="71" t="s">
        <v>535</v>
      </c>
      <c r="C752" s="71" t="s">
        <v>1139</v>
      </c>
      <c r="D752" s="71" t="s">
        <v>537</v>
      </c>
      <c r="E752" s="71" t="s">
        <v>1140</v>
      </c>
      <c r="F752" s="72">
        <v>-52159</v>
      </c>
      <c r="G752" s="73">
        <v>0</v>
      </c>
      <c r="H752" s="71" t="s">
        <v>539</v>
      </c>
    </row>
    <row r="753" spans="1:8" hidden="1" x14ac:dyDescent="0.2">
      <c r="A753" s="71" t="s">
        <v>260</v>
      </c>
      <c r="B753" s="71" t="s">
        <v>535</v>
      </c>
      <c r="C753" s="71" t="s">
        <v>1129</v>
      </c>
      <c r="D753" s="71" t="s">
        <v>537</v>
      </c>
      <c r="E753" s="71" t="s">
        <v>1130</v>
      </c>
      <c r="F753" s="72">
        <v>-99443</v>
      </c>
      <c r="G753" s="73">
        <v>0</v>
      </c>
      <c r="H753" s="71" t="s">
        <v>539</v>
      </c>
    </row>
    <row r="754" spans="1:8" hidden="1" x14ac:dyDescent="0.2">
      <c r="A754" s="71" t="s">
        <v>260</v>
      </c>
      <c r="B754" s="71" t="s">
        <v>535</v>
      </c>
      <c r="C754" s="71" t="s">
        <v>1141</v>
      </c>
      <c r="D754" s="71" t="s">
        <v>537</v>
      </c>
      <c r="E754" s="71" t="s">
        <v>1142</v>
      </c>
      <c r="F754" s="72">
        <v>-370396</v>
      </c>
      <c r="G754" s="73">
        <v>0</v>
      </c>
      <c r="H754" s="71" t="s">
        <v>539</v>
      </c>
    </row>
    <row r="755" spans="1:8" hidden="1" x14ac:dyDescent="0.2">
      <c r="A755" s="71" t="s">
        <v>443</v>
      </c>
      <c r="B755" s="71" t="s">
        <v>535</v>
      </c>
      <c r="C755" s="71" t="s">
        <v>1143</v>
      </c>
      <c r="D755" s="71" t="s">
        <v>537</v>
      </c>
      <c r="E755" s="71" t="s">
        <v>1144</v>
      </c>
      <c r="F755" s="72">
        <v>-46356</v>
      </c>
      <c r="G755" s="73">
        <v>0</v>
      </c>
      <c r="H755" s="71" t="s">
        <v>539</v>
      </c>
    </row>
    <row r="756" spans="1:8" hidden="1" x14ac:dyDescent="0.2">
      <c r="A756" s="71" t="s">
        <v>443</v>
      </c>
      <c r="B756" s="71" t="s">
        <v>535</v>
      </c>
      <c r="C756" s="71" t="s">
        <v>1143</v>
      </c>
      <c r="D756" s="71" t="s">
        <v>218</v>
      </c>
      <c r="E756" s="71" t="s">
        <v>1144</v>
      </c>
      <c r="F756" s="72">
        <v>-131591</v>
      </c>
      <c r="G756" s="73">
        <v>0</v>
      </c>
      <c r="H756" s="71" t="s">
        <v>539</v>
      </c>
    </row>
    <row r="757" spans="1:8" hidden="1" x14ac:dyDescent="0.2">
      <c r="A757" s="71" t="s">
        <v>7</v>
      </c>
      <c r="B757" s="71" t="s">
        <v>535</v>
      </c>
      <c r="C757" s="71" t="s">
        <v>1145</v>
      </c>
      <c r="D757" s="71" t="s">
        <v>218</v>
      </c>
      <c r="E757" s="71" t="s">
        <v>1146</v>
      </c>
      <c r="F757" s="72">
        <v>-1</v>
      </c>
      <c r="G757" s="73">
        <v>0</v>
      </c>
      <c r="H757" s="71" t="s">
        <v>539</v>
      </c>
    </row>
    <row r="758" spans="1:8" hidden="1" x14ac:dyDescent="0.2">
      <c r="A758" s="71" t="s">
        <v>7</v>
      </c>
      <c r="B758" s="71" t="s">
        <v>535</v>
      </c>
      <c r="C758" s="71" t="s">
        <v>1147</v>
      </c>
      <c r="D758" s="71" t="s">
        <v>537</v>
      </c>
      <c r="E758" s="71" t="s">
        <v>1148</v>
      </c>
      <c r="F758" s="72">
        <v>-365978</v>
      </c>
      <c r="G758" s="73">
        <v>0</v>
      </c>
      <c r="H758" s="71" t="s">
        <v>539</v>
      </c>
    </row>
    <row r="759" spans="1:8" hidden="1" x14ac:dyDescent="0.2">
      <c r="A759" s="71" t="s">
        <v>7</v>
      </c>
      <c r="B759" s="71" t="s">
        <v>535</v>
      </c>
      <c r="C759" s="71" t="s">
        <v>1149</v>
      </c>
      <c r="D759" s="71" t="s">
        <v>537</v>
      </c>
      <c r="E759" s="71" t="s">
        <v>1107</v>
      </c>
      <c r="F759" s="72">
        <v>-238887</v>
      </c>
      <c r="G759" s="73">
        <v>0</v>
      </c>
      <c r="H759" s="71" t="s">
        <v>539</v>
      </c>
    </row>
    <row r="760" spans="1:8" hidden="1" x14ac:dyDescent="0.2">
      <c r="A760" s="71" t="s">
        <v>7</v>
      </c>
      <c r="B760" s="71" t="s">
        <v>535</v>
      </c>
      <c r="C760" s="71" t="s">
        <v>1150</v>
      </c>
      <c r="D760" s="71" t="s">
        <v>537</v>
      </c>
      <c r="E760" s="71" t="s">
        <v>1151</v>
      </c>
      <c r="F760" s="72">
        <v>-54810</v>
      </c>
      <c r="G760" s="73">
        <v>0</v>
      </c>
      <c r="H760" s="71" t="s">
        <v>539</v>
      </c>
    </row>
    <row r="761" spans="1:8" hidden="1" x14ac:dyDescent="0.2">
      <c r="A761" s="71" t="s">
        <v>7</v>
      </c>
      <c r="B761" s="71" t="s">
        <v>584</v>
      </c>
      <c r="C761" s="71" t="s">
        <v>1152</v>
      </c>
      <c r="D761" s="71" t="s">
        <v>218</v>
      </c>
      <c r="E761" s="71" t="s">
        <v>1153</v>
      </c>
      <c r="F761" s="72">
        <v>-201912</v>
      </c>
      <c r="G761" s="73">
        <v>0</v>
      </c>
      <c r="H761" s="71" t="s">
        <v>1154</v>
      </c>
    </row>
    <row r="762" spans="1:8" hidden="1" x14ac:dyDescent="0.2">
      <c r="A762" s="71" t="s">
        <v>7</v>
      </c>
      <c r="B762" s="71" t="s">
        <v>584</v>
      </c>
      <c r="C762" s="71" t="s">
        <v>1155</v>
      </c>
      <c r="D762" s="71" t="s">
        <v>218</v>
      </c>
      <c r="E762" s="71" t="s">
        <v>1156</v>
      </c>
      <c r="F762" s="72">
        <v>-43286</v>
      </c>
      <c r="G762" s="73">
        <v>0</v>
      </c>
      <c r="H762" s="71" t="s">
        <v>1157</v>
      </c>
    </row>
    <row r="763" spans="1:8" hidden="1" x14ac:dyDescent="0.2">
      <c r="A763" s="71" t="s">
        <v>7</v>
      </c>
      <c r="B763" s="71" t="s">
        <v>584</v>
      </c>
      <c r="C763" s="71" t="s">
        <v>1158</v>
      </c>
      <c r="D763" s="71" t="s">
        <v>218</v>
      </c>
      <c r="E763" s="71" t="s">
        <v>1159</v>
      </c>
      <c r="F763" s="72">
        <v>-615669</v>
      </c>
      <c r="G763" s="73">
        <v>0</v>
      </c>
      <c r="H763" s="71" t="s">
        <v>1160</v>
      </c>
    </row>
    <row r="764" spans="1:8" hidden="1" x14ac:dyDescent="0.2">
      <c r="A764" s="71" t="s">
        <v>7</v>
      </c>
      <c r="B764" s="71" t="s">
        <v>584</v>
      </c>
      <c r="C764" s="71" t="s">
        <v>1161</v>
      </c>
      <c r="D764" s="71" t="s">
        <v>218</v>
      </c>
      <c r="E764" s="71" t="s">
        <v>1162</v>
      </c>
      <c r="F764" s="72">
        <v>-598157</v>
      </c>
      <c r="G764" s="73">
        <v>0</v>
      </c>
      <c r="H764" s="71" t="s">
        <v>1163</v>
      </c>
    </row>
    <row r="765" spans="1:8" hidden="1" x14ac:dyDescent="0.2">
      <c r="A765" s="71" t="s">
        <v>7</v>
      </c>
      <c r="B765" s="71" t="s">
        <v>584</v>
      </c>
      <c r="C765" s="71" t="s">
        <v>1164</v>
      </c>
      <c r="D765" s="71" t="s">
        <v>218</v>
      </c>
      <c r="E765" s="71" t="s">
        <v>1165</v>
      </c>
      <c r="F765" s="72">
        <v>-468729</v>
      </c>
      <c r="G765" s="73">
        <v>0</v>
      </c>
      <c r="H765" s="71" t="s">
        <v>1166</v>
      </c>
    </row>
    <row r="766" spans="1:8" hidden="1" x14ac:dyDescent="0.2">
      <c r="A766" s="71" t="s">
        <v>317</v>
      </c>
      <c r="B766" s="71" t="s">
        <v>584</v>
      </c>
      <c r="C766" s="71" t="s">
        <v>1167</v>
      </c>
      <c r="D766" s="71" t="s">
        <v>218</v>
      </c>
      <c r="E766" s="71" t="s">
        <v>1168</v>
      </c>
      <c r="F766" s="72">
        <v>-252082</v>
      </c>
      <c r="G766" s="73">
        <v>0</v>
      </c>
      <c r="H766" s="71" t="s">
        <v>1169</v>
      </c>
    </row>
    <row r="767" spans="1:8" hidden="1" x14ac:dyDescent="0.2">
      <c r="A767" s="71" t="s">
        <v>318</v>
      </c>
      <c r="B767" s="71" t="s">
        <v>535</v>
      </c>
      <c r="C767" s="71" t="s">
        <v>1170</v>
      </c>
      <c r="D767" s="71" t="s">
        <v>537</v>
      </c>
      <c r="E767" s="71" t="s">
        <v>1171</v>
      </c>
      <c r="F767" s="72">
        <v>-46975</v>
      </c>
      <c r="G767" s="73">
        <v>0</v>
      </c>
      <c r="H767" s="71" t="s">
        <v>539</v>
      </c>
    </row>
    <row r="768" spans="1:8" hidden="1" x14ac:dyDescent="0.2">
      <c r="A768" s="71" t="s">
        <v>318</v>
      </c>
      <c r="B768" s="71" t="s">
        <v>535</v>
      </c>
      <c r="C768" s="71" t="s">
        <v>1172</v>
      </c>
      <c r="D768" s="71" t="s">
        <v>537</v>
      </c>
      <c r="E768" s="71" t="s">
        <v>1173</v>
      </c>
      <c r="F768" s="72">
        <v>-161520</v>
      </c>
      <c r="G768" s="73">
        <v>0</v>
      </c>
      <c r="H768" s="71" t="s">
        <v>539</v>
      </c>
    </row>
    <row r="769" spans="1:8" hidden="1" x14ac:dyDescent="0.2">
      <c r="A769" s="71" t="s">
        <v>318</v>
      </c>
      <c r="B769" s="71" t="s">
        <v>535</v>
      </c>
      <c r="C769" s="71" t="s">
        <v>1174</v>
      </c>
      <c r="D769" s="71" t="s">
        <v>218</v>
      </c>
      <c r="E769" s="71" t="s">
        <v>1175</v>
      </c>
      <c r="F769" s="72">
        <v>-441625</v>
      </c>
      <c r="G769" s="73">
        <v>0</v>
      </c>
      <c r="H769" s="71" t="s">
        <v>539</v>
      </c>
    </row>
    <row r="770" spans="1:8" hidden="1" x14ac:dyDescent="0.2">
      <c r="A770" s="71" t="s">
        <v>318</v>
      </c>
      <c r="B770" s="71" t="s">
        <v>535</v>
      </c>
      <c r="C770" s="71" t="s">
        <v>1176</v>
      </c>
      <c r="D770" s="71" t="s">
        <v>537</v>
      </c>
      <c r="E770" s="71" t="s">
        <v>1177</v>
      </c>
      <c r="F770" s="72">
        <v>-91155</v>
      </c>
      <c r="G770" s="73">
        <v>0</v>
      </c>
      <c r="H770" s="71" t="s">
        <v>539</v>
      </c>
    </row>
    <row r="771" spans="1:8" hidden="1" x14ac:dyDescent="0.2">
      <c r="A771" s="71" t="s">
        <v>318</v>
      </c>
      <c r="B771" s="71" t="s">
        <v>535</v>
      </c>
      <c r="C771" s="71" t="s">
        <v>1178</v>
      </c>
      <c r="D771" s="71" t="s">
        <v>537</v>
      </c>
      <c r="E771" s="71" t="s">
        <v>1179</v>
      </c>
      <c r="F771" s="72">
        <v>-70183</v>
      </c>
      <c r="G771" s="73">
        <v>0</v>
      </c>
      <c r="H771" s="71" t="s">
        <v>539</v>
      </c>
    </row>
    <row r="772" spans="1:8" hidden="1" x14ac:dyDescent="0.2">
      <c r="A772" s="71" t="s">
        <v>318</v>
      </c>
      <c r="B772" s="71" t="s">
        <v>535</v>
      </c>
      <c r="C772" s="71" t="s">
        <v>1180</v>
      </c>
      <c r="D772" s="71" t="s">
        <v>537</v>
      </c>
      <c r="E772" s="71" t="s">
        <v>1181</v>
      </c>
      <c r="F772" s="72">
        <v>-775500</v>
      </c>
      <c r="G772" s="73">
        <v>0</v>
      </c>
      <c r="H772" s="71" t="s">
        <v>539</v>
      </c>
    </row>
    <row r="773" spans="1:8" hidden="1" x14ac:dyDescent="0.2">
      <c r="A773" s="71" t="s">
        <v>318</v>
      </c>
      <c r="B773" s="71" t="s">
        <v>584</v>
      </c>
      <c r="C773" s="71" t="s">
        <v>1182</v>
      </c>
      <c r="D773" s="71" t="s">
        <v>218</v>
      </c>
      <c r="E773" s="71" t="s">
        <v>1183</v>
      </c>
      <c r="F773" s="72">
        <v>-94809</v>
      </c>
      <c r="G773" s="73">
        <v>0</v>
      </c>
      <c r="H773" s="71" t="s">
        <v>1184</v>
      </c>
    </row>
    <row r="774" spans="1:8" hidden="1" x14ac:dyDescent="0.2">
      <c r="A774" s="71" t="s">
        <v>318</v>
      </c>
      <c r="B774" s="71" t="s">
        <v>584</v>
      </c>
      <c r="C774" s="71" t="s">
        <v>1185</v>
      </c>
      <c r="D774" s="71" t="s">
        <v>218</v>
      </c>
      <c r="E774" s="71" t="s">
        <v>1186</v>
      </c>
      <c r="F774" s="72">
        <v>-1289959</v>
      </c>
      <c r="G774" s="73">
        <v>0</v>
      </c>
      <c r="H774" s="71" t="s">
        <v>1187</v>
      </c>
    </row>
    <row r="775" spans="1:8" hidden="1" x14ac:dyDescent="0.2">
      <c r="A775" s="71" t="s">
        <v>318</v>
      </c>
      <c r="B775" s="71" t="s">
        <v>584</v>
      </c>
      <c r="C775" s="71" t="s">
        <v>1188</v>
      </c>
      <c r="D775" s="71" t="s">
        <v>218</v>
      </c>
      <c r="E775" s="71" t="s">
        <v>1189</v>
      </c>
      <c r="F775" s="72">
        <v>-262136</v>
      </c>
      <c r="G775" s="73">
        <v>0</v>
      </c>
      <c r="H775" s="71" t="s">
        <v>1190</v>
      </c>
    </row>
    <row r="776" spans="1:8" hidden="1" x14ac:dyDescent="0.2">
      <c r="A776" s="71" t="s">
        <v>360</v>
      </c>
      <c r="B776" s="71" t="s">
        <v>584</v>
      </c>
      <c r="C776" s="71" t="s">
        <v>1191</v>
      </c>
      <c r="D776" s="71" t="s">
        <v>218</v>
      </c>
      <c r="E776" s="71" t="s">
        <v>1192</v>
      </c>
      <c r="F776" s="72">
        <v>-75638</v>
      </c>
      <c r="G776" s="73">
        <v>0</v>
      </c>
      <c r="H776" s="71" t="s">
        <v>1193</v>
      </c>
    </row>
    <row r="777" spans="1:8" hidden="1" x14ac:dyDescent="0.2">
      <c r="A777" s="71" t="s">
        <v>365</v>
      </c>
      <c r="B777" s="71" t="s">
        <v>535</v>
      </c>
      <c r="C777" s="71" t="s">
        <v>1194</v>
      </c>
      <c r="D777" s="71" t="s">
        <v>537</v>
      </c>
      <c r="E777" s="71" t="s">
        <v>1195</v>
      </c>
      <c r="F777" s="72">
        <v>-85512</v>
      </c>
      <c r="G777" s="73">
        <v>0</v>
      </c>
      <c r="H777" s="71" t="s">
        <v>1196</v>
      </c>
    </row>
    <row r="778" spans="1:8" hidden="1" x14ac:dyDescent="0.2">
      <c r="A778" s="71" t="s">
        <v>365</v>
      </c>
      <c r="B778" s="71" t="s">
        <v>584</v>
      </c>
      <c r="C778" s="71" t="s">
        <v>1197</v>
      </c>
      <c r="D778" s="71" t="s">
        <v>218</v>
      </c>
      <c r="E778" s="71" t="s">
        <v>1198</v>
      </c>
      <c r="F778" s="72">
        <v>-15186</v>
      </c>
      <c r="G778" s="73">
        <v>0</v>
      </c>
      <c r="H778" s="71" t="s">
        <v>1199</v>
      </c>
    </row>
    <row r="779" spans="1:8" hidden="1" x14ac:dyDescent="0.2">
      <c r="A779" s="71" t="s">
        <v>365</v>
      </c>
      <c r="B779" s="71" t="s">
        <v>584</v>
      </c>
      <c r="C779" s="71" t="s">
        <v>1200</v>
      </c>
      <c r="D779" s="71" t="s">
        <v>218</v>
      </c>
      <c r="E779" s="71" t="s">
        <v>1201</v>
      </c>
      <c r="F779" s="72">
        <v>-549864</v>
      </c>
      <c r="G779" s="73">
        <v>0</v>
      </c>
      <c r="H779" s="71" t="s">
        <v>1202</v>
      </c>
    </row>
    <row r="780" spans="1:8" hidden="1" x14ac:dyDescent="0.2">
      <c r="A780" s="71" t="s">
        <v>365</v>
      </c>
      <c r="B780" s="71" t="s">
        <v>584</v>
      </c>
      <c r="C780" s="71" t="s">
        <v>1203</v>
      </c>
      <c r="D780" s="71" t="s">
        <v>218</v>
      </c>
      <c r="E780" s="71" t="s">
        <v>1204</v>
      </c>
      <c r="F780" s="72">
        <v>-201420</v>
      </c>
      <c r="G780" s="73">
        <v>0</v>
      </c>
      <c r="H780" s="71" t="s">
        <v>1205</v>
      </c>
    </row>
    <row r="781" spans="1:8" hidden="1" x14ac:dyDescent="0.2">
      <c r="A781" s="71" t="s">
        <v>366</v>
      </c>
      <c r="B781" s="71" t="s">
        <v>584</v>
      </c>
      <c r="C781" s="71" t="s">
        <v>1206</v>
      </c>
      <c r="D781" s="71" t="s">
        <v>218</v>
      </c>
      <c r="E781" s="71" t="s">
        <v>1207</v>
      </c>
      <c r="F781" s="72">
        <v>-49154</v>
      </c>
      <c r="G781" s="73">
        <v>0</v>
      </c>
      <c r="H781" s="71" t="s">
        <v>1208</v>
      </c>
    </row>
    <row r="782" spans="1:8" hidden="1" x14ac:dyDescent="0.2">
      <c r="A782" s="71" t="s">
        <v>366</v>
      </c>
      <c r="B782" s="71" t="s">
        <v>584</v>
      </c>
      <c r="C782" s="71" t="s">
        <v>1209</v>
      </c>
      <c r="D782" s="71" t="s">
        <v>218</v>
      </c>
      <c r="E782" s="71" t="s">
        <v>1210</v>
      </c>
      <c r="F782" s="72">
        <v>-55608</v>
      </c>
      <c r="G782" s="73">
        <v>0</v>
      </c>
      <c r="H782" s="71" t="s">
        <v>1211</v>
      </c>
    </row>
    <row r="783" spans="1:8" hidden="1" x14ac:dyDescent="0.2">
      <c r="A783" s="74" t="s">
        <v>112</v>
      </c>
      <c r="B783" s="74" t="s">
        <v>535</v>
      </c>
      <c r="C783" s="74" t="s">
        <v>1212</v>
      </c>
      <c r="D783" s="74" t="s">
        <v>537</v>
      </c>
      <c r="E783" s="74" t="s">
        <v>1213</v>
      </c>
      <c r="F783" s="75">
        <v>-180851</v>
      </c>
      <c r="G783" s="76">
        <v>0</v>
      </c>
      <c r="H783" s="74" t="s">
        <v>539</v>
      </c>
    </row>
    <row r="784" spans="1:8" hidden="1" x14ac:dyDescent="0.2">
      <c r="A784" s="74" t="s">
        <v>112</v>
      </c>
      <c r="B784" s="74" t="s">
        <v>535</v>
      </c>
      <c r="C784" s="74" t="s">
        <v>1214</v>
      </c>
      <c r="D784" s="74" t="s">
        <v>537</v>
      </c>
      <c r="E784" s="74" t="s">
        <v>1215</v>
      </c>
      <c r="F784" s="75">
        <v>-98282</v>
      </c>
      <c r="G784" s="76">
        <v>0</v>
      </c>
      <c r="H784" s="74" t="s">
        <v>539</v>
      </c>
    </row>
    <row r="785" spans="1:8" hidden="1" x14ac:dyDescent="0.2">
      <c r="A785" s="74" t="s">
        <v>112</v>
      </c>
      <c r="B785" s="74" t="s">
        <v>535</v>
      </c>
      <c r="C785" s="74" t="s">
        <v>1216</v>
      </c>
      <c r="D785" s="74" t="s">
        <v>537</v>
      </c>
      <c r="E785" s="74" t="s">
        <v>1217</v>
      </c>
      <c r="F785" s="75">
        <v>-139458</v>
      </c>
      <c r="G785" s="76">
        <v>0</v>
      </c>
      <c r="H785" s="74" t="s">
        <v>539</v>
      </c>
    </row>
    <row r="786" spans="1:8" hidden="1" x14ac:dyDescent="0.2">
      <c r="A786" s="74" t="s">
        <v>112</v>
      </c>
      <c r="B786" s="74" t="s">
        <v>535</v>
      </c>
      <c r="C786" s="74" t="s">
        <v>1218</v>
      </c>
      <c r="D786" s="74" t="s">
        <v>537</v>
      </c>
      <c r="E786" s="74" t="s">
        <v>1219</v>
      </c>
      <c r="F786" s="75">
        <v>-128032</v>
      </c>
      <c r="G786" s="76">
        <v>0</v>
      </c>
      <c r="H786" s="74" t="s">
        <v>539</v>
      </c>
    </row>
    <row r="787" spans="1:8" hidden="1" x14ac:dyDescent="0.2">
      <c r="A787" s="74" t="s">
        <v>112</v>
      </c>
      <c r="B787" s="74" t="s">
        <v>535</v>
      </c>
      <c r="C787" s="74" t="s">
        <v>1220</v>
      </c>
      <c r="D787" s="74" t="s">
        <v>537</v>
      </c>
      <c r="E787" s="74" t="s">
        <v>1221</v>
      </c>
      <c r="F787" s="75">
        <v>-35335</v>
      </c>
      <c r="G787" s="76">
        <v>0</v>
      </c>
      <c r="H787" s="74" t="s">
        <v>539</v>
      </c>
    </row>
    <row r="788" spans="1:8" hidden="1" x14ac:dyDescent="0.2">
      <c r="A788" s="74" t="s">
        <v>112</v>
      </c>
      <c r="B788" s="74" t="s">
        <v>535</v>
      </c>
      <c r="C788" s="74" t="s">
        <v>1222</v>
      </c>
      <c r="D788" s="74" t="s">
        <v>537</v>
      </c>
      <c r="E788" s="74" t="s">
        <v>1223</v>
      </c>
      <c r="F788" s="75">
        <v>-96339</v>
      </c>
      <c r="G788" s="76">
        <v>0</v>
      </c>
      <c r="H788" s="74" t="s">
        <v>539</v>
      </c>
    </row>
    <row r="789" spans="1:8" hidden="1" x14ac:dyDescent="0.2">
      <c r="A789" s="74" t="s">
        <v>112</v>
      </c>
      <c r="B789" s="74" t="s">
        <v>535</v>
      </c>
      <c r="C789" s="74" t="s">
        <v>1224</v>
      </c>
      <c r="D789" s="74" t="s">
        <v>537</v>
      </c>
      <c r="E789" s="74" t="s">
        <v>1225</v>
      </c>
      <c r="F789" s="75">
        <v>-8393</v>
      </c>
      <c r="G789" s="76">
        <v>0</v>
      </c>
      <c r="H789" s="74" t="s">
        <v>539</v>
      </c>
    </row>
    <row r="790" spans="1:8" hidden="1" x14ac:dyDescent="0.2">
      <c r="A790" s="74" t="s">
        <v>112</v>
      </c>
      <c r="B790" s="74" t="s">
        <v>535</v>
      </c>
      <c r="C790" s="74" t="s">
        <v>1226</v>
      </c>
      <c r="D790" s="74" t="s">
        <v>537</v>
      </c>
      <c r="E790" s="74" t="s">
        <v>1227</v>
      </c>
      <c r="F790" s="75">
        <v>-176099</v>
      </c>
      <c r="G790" s="76">
        <v>0</v>
      </c>
      <c r="H790" s="74" t="s">
        <v>539</v>
      </c>
    </row>
    <row r="791" spans="1:8" hidden="1" x14ac:dyDescent="0.2">
      <c r="A791" s="74" t="s">
        <v>112</v>
      </c>
      <c r="B791" s="74" t="s">
        <v>535</v>
      </c>
      <c r="C791" s="74" t="s">
        <v>1228</v>
      </c>
      <c r="D791" s="74" t="s">
        <v>537</v>
      </c>
      <c r="E791" s="74" t="s">
        <v>1229</v>
      </c>
      <c r="F791" s="75">
        <v>-15000</v>
      </c>
      <c r="G791" s="76">
        <v>0</v>
      </c>
      <c r="H791" s="74" t="s">
        <v>539</v>
      </c>
    </row>
    <row r="792" spans="1:8" hidden="1" x14ac:dyDescent="0.2">
      <c r="A792" s="74" t="s">
        <v>146</v>
      </c>
      <c r="B792" s="74" t="s">
        <v>535</v>
      </c>
      <c r="C792" s="74" t="s">
        <v>1230</v>
      </c>
      <c r="D792" s="74" t="s">
        <v>537</v>
      </c>
      <c r="E792" s="74" t="s">
        <v>1231</v>
      </c>
      <c r="F792" s="75">
        <v>-88816</v>
      </c>
      <c r="G792" s="76">
        <v>0</v>
      </c>
      <c r="H792" s="74" t="s">
        <v>539</v>
      </c>
    </row>
    <row r="793" spans="1:8" hidden="1" x14ac:dyDescent="0.2">
      <c r="A793" s="74" t="s">
        <v>146</v>
      </c>
      <c r="B793" s="74" t="s">
        <v>584</v>
      </c>
      <c r="C793" s="74" t="s">
        <v>1232</v>
      </c>
      <c r="D793" s="74" t="s">
        <v>218</v>
      </c>
      <c r="E793" s="74" t="s">
        <v>1233</v>
      </c>
      <c r="F793" s="75">
        <v>-9900</v>
      </c>
      <c r="G793" s="76">
        <v>0</v>
      </c>
      <c r="H793" s="74" t="s">
        <v>1234</v>
      </c>
    </row>
    <row r="794" spans="1:8" hidden="1" x14ac:dyDescent="0.2">
      <c r="A794" s="74" t="s">
        <v>146</v>
      </c>
      <c r="B794" s="74" t="s">
        <v>584</v>
      </c>
      <c r="C794" s="74" t="s">
        <v>1235</v>
      </c>
      <c r="D794" s="74" t="s">
        <v>218</v>
      </c>
      <c r="E794" s="74" t="s">
        <v>1236</v>
      </c>
      <c r="F794" s="75">
        <v>-94905</v>
      </c>
      <c r="G794" s="76">
        <v>0</v>
      </c>
      <c r="H794" s="74" t="s">
        <v>1237</v>
      </c>
    </row>
    <row r="795" spans="1:8" hidden="1" x14ac:dyDescent="0.2">
      <c r="A795" s="74" t="s">
        <v>146</v>
      </c>
      <c r="B795" s="74" t="s">
        <v>584</v>
      </c>
      <c r="C795" s="74" t="s">
        <v>1238</v>
      </c>
      <c r="D795" s="74" t="s">
        <v>218</v>
      </c>
      <c r="E795" s="74" t="s">
        <v>1239</v>
      </c>
      <c r="F795" s="75">
        <v>-100769</v>
      </c>
      <c r="G795" s="76">
        <v>0</v>
      </c>
      <c r="H795" s="74" t="s">
        <v>1240</v>
      </c>
    </row>
    <row r="796" spans="1:8" hidden="1" x14ac:dyDescent="0.2">
      <c r="A796" s="74" t="s">
        <v>146</v>
      </c>
      <c r="B796" s="74" t="s">
        <v>584</v>
      </c>
      <c r="C796" s="74" t="s">
        <v>1241</v>
      </c>
      <c r="D796" s="74" t="s">
        <v>218</v>
      </c>
      <c r="E796" s="74" t="s">
        <v>1242</v>
      </c>
      <c r="F796" s="75">
        <v>-20989</v>
      </c>
      <c r="G796" s="76">
        <v>0</v>
      </c>
      <c r="H796" s="74" t="s">
        <v>1243</v>
      </c>
    </row>
    <row r="797" spans="1:8" hidden="1" x14ac:dyDescent="0.2">
      <c r="A797" s="74" t="s">
        <v>146</v>
      </c>
      <c r="B797" s="74" t="s">
        <v>584</v>
      </c>
      <c r="C797" s="74" t="s">
        <v>1244</v>
      </c>
      <c r="D797" s="74" t="s">
        <v>218</v>
      </c>
      <c r="E797" s="74" t="s">
        <v>1245</v>
      </c>
      <c r="F797" s="75">
        <v>-126463</v>
      </c>
      <c r="G797" s="76">
        <v>0</v>
      </c>
      <c r="H797" s="74" t="s">
        <v>1246</v>
      </c>
    </row>
    <row r="798" spans="1:8" hidden="1" x14ac:dyDescent="0.2">
      <c r="A798" s="74" t="s">
        <v>146</v>
      </c>
      <c r="B798" s="74" t="s">
        <v>584</v>
      </c>
      <c r="C798" s="74" t="s">
        <v>1247</v>
      </c>
      <c r="D798" s="74" t="s">
        <v>218</v>
      </c>
      <c r="E798" s="74" t="s">
        <v>1248</v>
      </c>
      <c r="F798" s="75">
        <v>-161108</v>
      </c>
      <c r="G798" s="76">
        <v>0</v>
      </c>
      <c r="H798" s="74" t="s">
        <v>1249</v>
      </c>
    </row>
    <row r="799" spans="1:8" hidden="1" x14ac:dyDescent="0.2">
      <c r="A799" s="74" t="s">
        <v>146</v>
      </c>
      <c r="B799" s="74" t="s">
        <v>584</v>
      </c>
      <c r="C799" s="74" t="s">
        <v>1250</v>
      </c>
      <c r="D799" s="74" t="s">
        <v>218</v>
      </c>
      <c r="E799" s="74" t="s">
        <v>1251</v>
      </c>
      <c r="F799" s="75">
        <v>-77627</v>
      </c>
      <c r="G799" s="76">
        <v>0</v>
      </c>
      <c r="H799" s="74" t="s">
        <v>1252</v>
      </c>
    </row>
    <row r="800" spans="1:8" hidden="1" x14ac:dyDescent="0.2">
      <c r="A800" s="74" t="s">
        <v>146</v>
      </c>
      <c r="B800" s="74" t="s">
        <v>584</v>
      </c>
      <c r="C800" s="74" t="s">
        <v>1253</v>
      </c>
      <c r="D800" s="74" t="s">
        <v>218</v>
      </c>
      <c r="E800" s="74" t="s">
        <v>1254</v>
      </c>
      <c r="F800" s="75">
        <v>-27847</v>
      </c>
      <c r="G800" s="76">
        <v>0</v>
      </c>
      <c r="H800" s="74" t="s">
        <v>1255</v>
      </c>
    </row>
    <row r="801" spans="1:8" hidden="1" x14ac:dyDescent="0.2">
      <c r="A801" s="74" t="s">
        <v>146</v>
      </c>
      <c r="B801" s="74" t="s">
        <v>584</v>
      </c>
      <c r="C801" s="74" t="s">
        <v>1256</v>
      </c>
      <c r="D801" s="74" t="s">
        <v>218</v>
      </c>
      <c r="E801" s="74" t="s">
        <v>1257</v>
      </c>
      <c r="F801" s="75">
        <v>-20190</v>
      </c>
      <c r="G801" s="76">
        <v>0</v>
      </c>
      <c r="H801" s="74" t="s">
        <v>1258</v>
      </c>
    </row>
    <row r="802" spans="1:8" hidden="1" x14ac:dyDescent="0.2">
      <c r="A802" s="74" t="s">
        <v>146</v>
      </c>
      <c r="B802" s="74" t="s">
        <v>584</v>
      </c>
      <c r="C802" s="74" t="s">
        <v>1259</v>
      </c>
      <c r="D802" s="74" t="s">
        <v>218</v>
      </c>
      <c r="E802" s="74" t="s">
        <v>1260</v>
      </c>
      <c r="F802" s="75">
        <v>-42420</v>
      </c>
      <c r="G802" s="76">
        <v>0</v>
      </c>
      <c r="H802" s="74" t="s">
        <v>1261</v>
      </c>
    </row>
    <row r="803" spans="1:8" hidden="1" x14ac:dyDescent="0.2">
      <c r="A803" s="74" t="s">
        <v>232</v>
      </c>
      <c r="B803" s="74" t="s">
        <v>535</v>
      </c>
      <c r="C803" s="74" t="s">
        <v>1262</v>
      </c>
      <c r="D803" s="74" t="s">
        <v>537</v>
      </c>
      <c r="E803" s="74" t="s">
        <v>1263</v>
      </c>
      <c r="F803" s="75">
        <v>-89052</v>
      </c>
      <c r="G803" s="76">
        <v>0</v>
      </c>
      <c r="H803" s="74" t="s">
        <v>539</v>
      </c>
    </row>
    <row r="804" spans="1:8" hidden="1" x14ac:dyDescent="0.2">
      <c r="A804" s="74" t="s">
        <v>232</v>
      </c>
      <c r="B804" s="74" t="s">
        <v>535</v>
      </c>
      <c r="C804" s="74" t="s">
        <v>1264</v>
      </c>
      <c r="D804" s="74" t="s">
        <v>537</v>
      </c>
      <c r="E804" s="74" t="s">
        <v>1265</v>
      </c>
      <c r="F804" s="75">
        <v>-96931</v>
      </c>
      <c r="G804" s="76">
        <v>0</v>
      </c>
      <c r="H804" s="74" t="s">
        <v>539</v>
      </c>
    </row>
    <row r="805" spans="1:8" hidden="1" x14ac:dyDescent="0.2">
      <c r="A805" s="74" t="s">
        <v>232</v>
      </c>
      <c r="B805" s="74" t="s">
        <v>535</v>
      </c>
      <c r="C805" s="74" t="s">
        <v>1266</v>
      </c>
      <c r="D805" s="74" t="s">
        <v>537</v>
      </c>
      <c r="E805" s="74" t="s">
        <v>1267</v>
      </c>
      <c r="F805" s="75">
        <v>-18158</v>
      </c>
      <c r="G805" s="76">
        <v>0</v>
      </c>
      <c r="H805" s="74" t="s">
        <v>539</v>
      </c>
    </row>
    <row r="806" spans="1:8" hidden="1" x14ac:dyDescent="0.2">
      <c r="A806" s="74" t="s">
        <v>232</v>
      </c>
      <c r="B806" s="74" t="s">
        <v>535</v>
      </c>
      <c r="C806" s="74" t="s">
        <v>1268</v>
      </c>
      <c r="D806" s="74" t="s">
        <v>537</v>
      </c>
      <c r="E806" s="74" t="s">
        <v>1269</v>
      </c>
      <c r="F806" s="75">
        <v>-552481</v>
      </c>
      <c r="G806" s="76">
        <v>0</v>
      </c>
      <c r="H806" s="74" t="s">
        <v>539</v>
      </c>
    </row>
    <row r="807" spans="1:8" hidden="1" x14ac:dyDescent="0.2">
      <c r="A807" s="74" t="s">
        <v>232</v>
      </c>
      <c r="B807" s="74" t="s">
        <v>535</v>
      </c>
      <c r="C807" s="74" t="s">
        <v>1270</v>
      </c>
      <c r="D807" s="74" t="s">
        <v>537</v>
      </c>
      <c r="E807" s="74" t="s">
        <v>1271</v>
      </c>
      <c r="F807" s="75">
        <v>-38399</v>
      </c>
      <c r="G807" s="76">
        <v>0</v>
      </c>
      <c r="H807" s="74" t="s">
        <v>539</v>
      </c>
    </row>
    <row r="808" spans="1:8" hidden="1" x14ac:dyDescent="0.2">
      <c r="A808" s="74" t="s">
        <v>232</v>
      </c>
      <c r="B808" s="74" t="s">
        <v>535</v>
      </c>
      <c r="C808" s="74" t="s">
        <v>1272</v>
      </c>
      <c r="D808" s="74" t="s">
        <v>537</v>
      </c>
      <c r="E808" s="74" t="s">
        <v>1273</v>
      </c>
      <c r="F808" s="75">
        <v>-11432</v>
      </c>
      <c r="G808" s="76">
        <v>0</v>
      </c>
      <c r="H808" s="74" t="s">
        <v>539</v>
      </c>
    </row>
    <row r="809" spans="1:8" hidden="1" x14ac:dyDescent="0.2">
      <c r="A809" s="74" t="s">
        <v>232</v>
      </c>
      <c r="B809" s="74" t="s">
        <v>535</v>
      </c>
      <c r="C809" s="74" t="s">
        <v>1274</v>
      </c>
      <c r="D809" s="74" t="s">
        <v>537</v>
      </c>
      <c r="E809" s="74" t="s">
        <v>1275</v>
      </c>
      <c r="F809" s="75">
        <v>-344098</v>
      </c>
      <c r="G809" s="76">
        <v>0</v>
      </c>
      <c r="H809" s="74" t="s">
        <v>539</v>
      </c>
    </row>
    <row r="810" spans="1:8" hidden="1" x14ac:dyDescent="0.2">
      <c r="A810" s="74" t="s">
        <v>232</v>
      </c>
      <c r="B810" s="74" t="s">
        <v>535</v>
      </c>
      <c r="C810" s="74" t="s">
        <v>1276</v>
      </c>
      <c r="D810" s="74" t="s">
        <v>537</v>
      </c>
      <c r="E810" s="74" t="s">
        <v>1277</v>
      </c>
      <c r="F810" s="75">
        <v>-235223</v>
      </c>
      <c r="G810" s="76">
        <v>0</v>
      </c>
      <c r="H810" s="74" t="s">
        <v>539</v>
      </c>
    </row>
    <row r="811" spans="1:8" hidden="1" x14ac:dyDescent="0.2">
      <c r="A811" s="74" t="s">
        <v>237</v>
      </c>
      <c r="B811" s="74" t="s">
        <v>535</v>
      </c>
      <c r="C811" s="74" t="s">
        <v>1278</v>
      </c>
      <c r="D811" s="74" t="s">
        <v>537</v>
      </c>
      <c r="E811" s="74" t="s">
        <v>1279</v>
      </c>
      <c r="F811" s="75">
        <v>-4497</v>
      </c>
      <c r="G811" s="76">
        <v>0</v>
      </c>
      <c r="H811" s="74" t="s">
        <v>539</v>
      </c>
    </row>
    <row r="812" spans="1:8" hidden="1" x14ac:dyDescent="0.2">
      <c r="A812" s="74" t="s">
        <v>237</v>
      </c>
      <c r="B812" s="74" t="s">
        <v>535</v>
      </c>
      <c r="C812" s="74" t="s">
        <v>1280</v>
      </c>
      <c r="D812" s="74" t="s">
        <v>537</v>
      </c>
      <c r="E812" s="74" t="s">
        <v>1281</v>
      </c>
      <c r="F812" s="75">
        <v>-52090</v>
      </c>
      <c r="G812" s="76">
        <v>0</v>
      </c>
      <c r="H812" s="74" t="s">
        <v>539</v>
      </c>
    </row>
    <row r="813" spans="1:8" hidden="1" x14ac:dyDescent="0.2">
      <c r="A813" s="74" t="s">
        <v>237</v>
      </c>
      <c r="B813" s="74" t="s">
        <v>535</v>
      </c>
      <c r="C813" s="74" t="s">
        <v>1282</v>
      </c>
      <c r="D813" s="74" t="s">
        <v>537</v>
      </c>
      <c r="E813" s="74" t="s">
        <v>1283</v>
      </c>
      <c r="F813" s="75">
        <v>-130088</v>
      </c>
      <c r="G813" s="76">
        <v>0</v>
      </c>
      <c r="H813" s="74" t="s">
        <v>539</v>
      </c>
    </row>
    <row r="814" spans="1:8" hidden="1" x14ac:dyDescent="0.2">
      <c r="A814" s="74" t="s">
        <v>237</v>
      </c>
      <c r="B814" s="74" t="s">
        <v>535</v>
      </c>
      <c r="C814" s="74" t="s">
        <v>1284</v>
      </c>
      <c r="D814" s="74" t="s">
        <v>537</v>
      </c>
      <c r="E814" s="74" t="s">
        <v>1285</v>
      </c>
      <c r="F814" s="75">
        <v>-27050</v>
      </c>
      <c r="G814" s="76">
        <v>0</v>
      </c>
      <c r="H814" s="74" t="s">
        <v>539</v>
      </c>
    </row>
    <row r="815" spans="1:8" hidden="1" x14ac:dyDescent="0.2">
      <c r="A815" s="74" t="s">
        <v>237</v>
      </c>
      <c r="B815" s="74" t="s">
        <v>535</v>
      </c>
      <c r="C815" s="74" t="s">
        <v>1286</v>
      </c>
      <c r="D815" s="74" t="s">
        <v>537</v>
      </c>
      <c r="E815" s="74" t="s">
        <v>1287</v>
      </c>
      <c r="F815" s="75">
        <v>-12481</v>
      </c>
      <c r="G815" s="76">
        <v>0</v>
      </c>
      <c r="H815" s="74" t="s">
        <v>539</v>
      </c>
    </row>
    <row r="816" spans="1:8" hidden="1" x14ac:dyDescent="0.2">
      <c r="A816" s="74" t="s">
        <v>260</v>
      </c>
      <c r="B816" s="74" t="s">
        <v>535</v>
      </c>
      <c r="C816" s="74" t="s">
        <v>1288</v>
      </c>
      <c r="D816" s="74" t="s">
        <v>537</v>
      </c>
      <c r="E816" s="74" t="s">
        <v>1289</v>
      </c>
      <c r="F816" s="75">
        <v>-23865</v>
      </c>
      <c r="G816" s="76">
        <v>0</v>
      </c>
      <c r="H816" s="74" t="s">
        <v>539</v>
      </c>
    </row>
    <row r="817" spans="1:8" hidden="1" x14ac:dyDescent="0.2">
      <c r="A817" s="74" t="s">
        <v>260</v>
      </c>
      <c r="B817" s="74" t="s">
        <v>535</v>
      </c>
      <c r="C817" s="74" t="s">
        <v>1290</v>
      </c>
      <c r="D817" s="74" t="s">
        <v>537</v>
      </c>
      <c r="E817" s="74" t="s">
        <v>1291</v>
      </c>
      <c r="F817" s="75">
        <v>-51214</v>
      </c>
      <c r="G817" s="76">
        <v>0</v>
      </c>
      <c r="H817" s="74" t="s">
        <v>539</v>
      </c>
    </row>
    <row r="818" spans="1:8" hidden="1" x14ac:dyDescent="0.2">
      <c r="A818" s="74" t="s">
        <v>260</v>
      </c>
      <c r="B818" s="74" t="s">
        <v>535</v>
      </c>
      <c r="C818" s="74" t="s">
        <v>1292</v>
      </c>
      <c r="D818" s="74" t="s">
        <v>537</v>
      </c>
      <c r="E818" s="74" t="s">
        <v>1293</v>
      </c>
      <c r="F818" s="75">
        <v>-60869</v>
      </c>
      <c r="G818" s="76">
        <v>0</v>
      </c>
      <c r="H818" s="74" t="s">
        <v>539</v>
      </c>
    </row>
    <row r="819" spans="1:8" hidden="1" x14ac:dyDescent="0.2">
      <c r="A819" s="74" t="s">
        <v>260</v>
      </c>
      <c r="B819" s="74" t="s">
        <v>535</v>
      </c>
      <c r="C819" s="74" t="s">
        <v>1294</v>
      </c>
      <c r="D819" s="74" t="s">
        <v>537</v>
      </c>
      <c r="E819" s="74" t="s">
        <v>1295</v>
      </c>
      <c r="F819" s="75">
        <v>-36370</v>
      </c>
      <c r="G819" s="76">
        <v>0</v>
      </c>
      <c r="H819" s="74" t="s">
        <v>539</v>
      </c>
    </row>
    <row r="820" spans="1:8" hidden="1" x14ac:dyDescent="0.2">
      <c r="A820" s="74" t="s">
        <v>260</v>
      </c>
      <c r="B820" s="74" t="s">
        <v>535</v>
      </c>
      <c r="C820" s="74" t="s">
        <v>1296</v>
      </c>
      <c r="D820" s="74" t="s">
        <v>537</v>
      </c>
      <c r="E820" s="74" t="s">
        <v>1297</v>
      </c>
      <c r="F820" s="75">
        <v>-70429</v>
      </c>
      <c r="G820" s="76">
        <v>0</v>
      </c>
      <c r="H820" s="74" t="s">
        <v>539</v>
      </c>
    </row>
    <row r="821" spans="1:8" hidden="1" x14ac:dyDescent="0.2">
      <c r="A821" s="74" t="s">
        <v>260</v>
      </c>
      <c r="B821" s="74" t="s">
        <v>535</v>
      </c>
      <c r="C821" s="74" t="s">
        <v>1298</v>
      </c>
      <c r="D821" s="74" t="s">
        <v>537</v>
      </c>
      <c r="E821" s="74" t="s">
        <v>1299</v>
      </c>
      <c r="F821" s="75">
        <v>-19800</v>
      </c>
      <c r="G821" s="76">
        <v>0</v>
      </c>
      <c r="H821" s="74" t="s">
        <v>539</v>
      </c>
    </row>
    <row r="822" spans="1:8" hidden="1" x14ac:dyDescent="0.2">
      <c r="A822" s="74" t="s">
        <v>260</v>
      </c>
      <c r="B822" s="74" t="s">
        <v>535</v>
      </c>
      <c r="C822" s="74" t="s">
        <v>1300</v>
      </c>
      <c r="D822" s="74" t="s">
        <v>537</v>
      </c>
      <c r="E822" s="74" t="s">
        <v>1301</v>
      </c>
      <c r="F822" s="75">
        <v>-64270</v>
      </c>
      <c r="G822" s="76">
        <v>0</v>
      </c>
      <c r="H822" s="74" t="s">
        <v>539</v>
      </c>
    </row>
    <row r="823" spans="1:8" hidden="1" x14ac:dyDescent="0.2">
      <c r="A823" s="74" t="s">
        <v>260</v>
      </c>
      <c r="B823" s="74" t="s">
        <v>535</v>
      </c>
      <c r="C823" s="74" t="s">
        <v>1302</v>
      </c>
      <c r="D823" s="74" t="s">
        <v>537</v>
      </c>
      <c r="E823" s="74" t="s">
        <v>1303</v>
      </c>
      <c r="F823" s="75">
        <v>-273379</v>
      </c>
      <c r="G823" s="76">
        <v>0</v>
      </c>
      <c r="H823" s="74" t="s">
        <v>539</v>
      </c>
    </row>
    <row r="824" spans="1:8" hidden="1" x14ac:dyDescent="0.2">
      <c r="A824" s="74" t="s">
        <v>260</v>
      </c>
      <c r="B824" s="74" t="s">
        <v>535</v>
      </c>
      <c r="C824" s="74" t="s">
        <v>1304</v>
      </c>
      <c r="D824" s="74" t="s">
        <v>537</v>
      </c>
      <c r="E824" s="74" t="s">
        <v>1305</v>
      </c>
      <c r="F824" s="75">
        <v>-288293</v>
      </c>
      <c r="G824" s="76">
        <v>0</v>
      </c>
      <c r="H824" s="74" t="s">
        <v>539</v>
      </c>
    </row>
    <row r="825" spans="1:8" hidden="1" x14ac:dyDescent="0.2">
      <c r="A825" s="74" t="s">
        <v>260</v>
      </c>
      <c r="B825" s="74" t="s">
        <v>535</v>
      </c>
      <c r="C825" s="74" t="s">
        <v>1306</v>
      </c>
      <c r="D825" s="74" t="s">
        <v>537</v>
      </c>
      <c r="E825" s="74" t="s">
        <v>1307</v>
      </c>
      <c r="F825" s="75">
        <v>-14999</v>
      </c>
      <c r="G825" s="76">
        <v>0</v>
      </c>
      <c r="H825" s="74" t="s">
        <v>539</v>
      </c>
    </row>
    <row r="826" spans="1:8" hidden="1" x14ac:dyDescent="0.2">
      <c r="A826" s="74" t="s">
        <v>260</v>
      </c>
      <c r="B826" s="74" t="s">
        <v>535</v>
      </c>
      <c r="C826" s="74" t="s">
        <v>1308</v>
      </c>
      <c r="D826" s="74" t="s">
        <v>537</v>
      </c>
      <c r="E826" s="74" t="s">
        <v>1309</v>
      </c>
      <c r="F826" s="75">
        <v>-17518</v>
      </c>
      <c r="G826" s="76">
        <v>0</v>
      </c>
      <c r="H826" s="74" t="s">
        <v>539</v>
      </c>
    </row>
    <row r="827" spans="1:8" hidden="1" x14ac:dyDescent="0.2">
      <c r="A827" s="74" t="s">
        <v>266</v>
      </c>
      <c r="B827" s="74" t="s">
        <v>535</v>
      </c>
      <c r="C827" s="74" t="s">
        <v>1310</v>
      </c>
      <c r="D827" s="74" t="s">
        <v>537</v>
      </c>
      <c r="E827" s="74" t="s">
        <v>1311</v>
      </c>
      <c r="F827" s="75">
        <v>-27632</v>
      </c>
      <c r="G827" s="76">
        <v>0</v>
      </c>
      <c r="H827" s="74" t="s">
        <v>539</v>
      </c>
    </row>
    <row r="828" spans="1:8" hidden="1" x14ac:dyDescent="0.2">
      <c r="A828" s="74" t="s">
        <v>266</v>
      </c>
      <c r="B828" s="74" t="s">
        <v>535</v>
      </c>
      <c r="C828" s="74" t="s">
        <v>1300</v>
      </c>
      <c r="D828" s="74" t="s">
        <v>537</v>
      </c>
      <c r="E828" s="74" t="s">
        <v>1301</v>
      </c>
      <c r="F828" s="75">
        <v>-6230</v>
      </c>
      <c r="G828" s="76">
        <v>0</v>
      </c>
      <c r="H828" s="74" t="s">
        <v>539</v>
      </c>
    </row>
    <row r="829" spans="1:8" hidden="1" x14ac:dyDescent="0.2">
      <c r="A829" s="74" t="s">
        <v>7</v>
      </c>
      <c r="B829" s="74" t="s">
        <v>535</v>
      </c>
      <c r="C829" s="74" t="s">
        <v>1312</v>
      </c>
      <c r="D829" s="74" t="s">
        <v>537</v>
      </c>
      <c r="E829" s="74" t="s">
        <v>1313</v>
      </c>
      <c r="F829" s="75">
        <v>-91363</v>
      </c>
      <c r="G829" s="76">
        <v>0</v>
      </c>
      <c r="H829" s="74" t="s">
        <v>539</v>
      </c>
    </row>
    <row r="830" spans="1:8" hidden="1" x14ac:dyDescent="0.2">
      <c r="A830" s="74" t="s">
        <v>7</v>
      </c>
      <c r="B830" s="74" t="s">
        <v>535</v>
      </c>
      <c r="C830" s="74" t="s">
        <v>1314</v>
      </c>
      <c r="D830" s="74" t="s">
        <v>537</v>
      </c>
      <c r="E830" s="74" t="s">
        <v>1315</v>
      </c>
      <c r="F830" s="75">
        <v>-145714</v>
      </c>
      <c r="G830" s="76">
        <v>0</v>
      </c>
      <c r="H830" s="74" t="s">
        <v>539</v>
      </c>
    </row>
    <row r="831" spans="1:8" hidden="1" x14ac:dyDescent="0.2">
      <c r="A831" s="74" t="s">
        <v>7</v>
      </c>
      <c r="B831" s="74" t="s">
        <v>535</v>
      </c>
      <c r="C831" s="74" t="s">
        <v>1316</v>
      </c>
      <c r="D831" s="74" t="s">
        <v>537</v>
      </c>
      <c r="E831" s="74" t="s">
        <v>1317</v>
      </c>
      <c r="F831" s="75">
        <v>-43262</v>
      </c>
      <c r="G831" s="76">
        <v>0</v>
      </c>
      <c r="H831" s="74" t="s">
        <v>539</v>
      </c>
    </row>
    <row r="832" spans="1:8" hidden="1" x14ac:dyDescent="0.2">
      <c r="A832" s="74" t="s">
        <v>7</v>
      </c>
      <c r="B832" s="74" t="s">
        <v>535</v>
      </c>
      <c r="C832" s="74" t="s">
        <v>1318</v>
      </c>
      <c r="D832" s="74" t="s">
        <v>537</v>
      </c>
      <c r="E832" s="74" t="s">
        <v>1319</v>
      </c>
      <c r="F832" s="75">
        <v>-9900</v>
      </c>
      <c r="G832" s="76">
        <v>0</v>
      </c>
      <c r="H832" s="74" t="s">
        <v>539</v>
      </c>
    </row>
    <row r="833" spans="1:8" hidden="1" x14ac:dyDescent="0.2">
      <c r="A833" s="74" t="s">
        <v>317</v>
      </c>
      <c r="B833" s="74" t="s">
        <v>584</v>
      </c>
      <c r="C833" s="74" t="s">
        <v>1320</v>
      </c>
      <c r="D833" s="74" t="s">
        <v>218</v>
      </c>
      <c r="E833" s="74" t="s">
        <v>1321</v>
      </c>
      <c r="F833" s="75">
        <v>-60426</v>
      </c>
      <c r="G833" s="76">
        <v>0</v>
      </c>
      <c r="H833" s="74" t="s">
        <v>1322</v>
      </c>
    </row>
    <row r="834" spans="1:8" hidden="1" x14ac:dyDescent="0.2">
      <c r="A834" s="74" t="s">
        <v>318</v>
      </c>
      <c r="B834" s="74" t="s">
        <v>584</v>
      </c>
      <c r="C834" s="74" t="s">
        <v>1323</v>
      </c>
      <c r="D834" s="74" t="s">
        <v>218</v>
      </c>
      <c r="E834" s="74" t="s">
        <v>1324</v>
      </c>
      <c r="F834" s="75">
        <v>-168369</v>
      </c>
      <c r="G834" s="76">
        <v>0</v>
      </c>
      <c r="H834" s="74" t="s">
        <v>1325</v>
      </c>
    </row>
    <row r="835" spans="1:8" hidden="1" x14ac:dyDescent="0.2">
      <c r="A835" s="74" t="s">
        <v>318</v>
      </c>
      <c r="B835" s="74" t="s">
        <v>584</v>
      </c>
      <c r="C835" s="74" t="s">
        <v>1326</v>
      </c>
      <c r="D835" s="74" t="s">
        <v>218</v>
      </c>
      <c r="E835" s="74" t="s">
        <v>1321</v>
      </c>
      <c r="F835" s="75">
        <v>-17170</v>
      </c>
      <c r="G835" s="76">
        <v>0</v>
      </c>
      <c r="H835" s="74" t="s">
        <v>1322</v>
      </c>
    </row>
    <row r="836" spans="1:8" hidden="1" x14ac:dyDescent="0.2">
      <c r="A836" s="74" t="s">
        <v>360</v>
      </c>
      <c r="B836" s="74" t="s">
        <v>584</v>
      </c>
      <c r="C836" s="74" t="s">
        <v>1327</v>
      </c>
      <c r="D836" s="74" t="s">
        <v>218</v>
      </c>
      <c r="E836" s="74" t="s">
        <v>1328</v>
      </c>
      <c r="F836" s="75">
        <v>-26250</v>
      </c>
      <c r="G836" s="76">
        <v>0</v>
      </c>
      <c r="H836" s="74" t="s">
        <v>1329</v>
      </c>
    </row>
    <row r="837" spans="1:8" hidden="1" x14ac:dyDescent="0.2">
      <c r="A837" s="74" t="s">
        <v>360</v>
      </c>
      <c r="B837" s="74" t="s">
        <v>584</v>
      </c>
      <c r="C837" s="74" t="s">
        <v>1330</v>
      </c>
      <c r="D837" s="74" t="s">
        <v>218</v>
      </c>
      <c r="E837" s="74" t="s">
        <v>1331</v>
      </c>
      <c r="F837" s="75">
        <v>-39404</v>
      </c>
      <c r="G837" s="76">
        <v>0</v>
      </c>
      <c r="H837" s="74" t="s">
        <v>1332</v>
      </c>
    </row>
    <row r="838" spans="1:8" hidden="1" x14ac:dyDescent="0.2">
      <c r="A838" s="74" t="s">
        <v>365</v>
      </c>
      <c r="B838" s="74" t="s">
        <v>535</v>
      </c>
      <c r="C838" s="74" t="s">
        <v>1272</v>
      </c>
      <c r="D838" s="74" t="s">
        <v>537</v>
      </c>
      <c r="E838" s="74" t="s">
        <v>1273</v>
      </c>
      <c r="F838" s="75">
        <v>-18568</v>
      </c>
      <c r="G838" s="76">
        <v>0</v>
      </c>
      <c r="H838" s="74" t="s">
        <v>539</v>
      </c>
    </row>
    <row r="839" spans="1:8" hidden="1" x14ac:dyDescent="0.2">
      <c r="A839" s="74" t="s">
        <v>365</v>
      </c>
      <c r="B839" s="74" t="s">
        <v>535</v>
      </c>
      <c r="C839" s="74" t="s">
        <v>1333</v>
      </c>
      <c r="D839" s="74" t="s">
        <v>537</v>
      </c>
      <c r="E839" s="74" t="s">
        <v>1334</v>
      </c>
      <c r="F839" s="75">
        <v>-379377</v>
      </c>
      <c r="G839" s="76">
        <v>0</v>
      </c>
      <c r="H839" s="74" t="s">
        <v>539</v>
      </c>
    </row>
    <row r="840" spans="1:8" hidden="1" x14ac:dyDescent="0.2">
      <c r="A840" s="74" t="s">
        <v>365</v>
      </c>
      <c r="B840" s="74" t="s">
        <v>584</v>
      </c>
      <c r="C840" s="74" t="s">
        <v>1335</v>
      </c>
      <c r="D840" s="74" t="s">
        <v>218</v>
      </c>
      <c r="E840" s="74" t="s">
        <v>1336</v>
      </c>
      <c r="F840" s="75">
        <v>-243561</v>
      </c>
      <c r="G840" s="76">
        <v>0</v>
      </c>
      <c r="H840" s="74" t="s">
        <v>1337</v>
      </c>
    </row>
    <row r="841" spans="1:8" hidden="1" x14ac:dyDescent="0.2">
      <c r="A841" s="74" t="s">
        <v>365</v>
      </c>
      <c r="B841" s="74" t="s">
        <v>584</v>
      </c>
      <c r="C841" s="74" t="s">
        <v>1338</v>
      </c>
      <c r="D841" s="74" t="s">
        <v>218</v>
      </c>
      <c r="E841" s="74" t="s">
        <v>1339</v>
      </c>
      <c r="F841" s="75">
        <v>-45034</v>
      </c>
      <c r="G841" s="76">
        <v>0</v>
      </c>
      <c r="H841" s="74" t="s">
        <v>1340</v>
      </c>
    </row>
    <row r="842" spans="1:8" hidden="1" x14ac:dyDescent="0.2">
      <c r="A842" s="74" t="s">
        <v>365</v>
      </c>
      <c r="B842" s="74" t="s">
        <v>584</v>
      </c>
      <c r="C842" s="74" t="s">
        <v>1341</v>
      </c>
      <c r="D842" s="74" t="s">
        <v>218</v>
      </c>
      <c r="E842" s="74" t="s">
        <v>1342</v>
      </c>
      <c r="F842" s="75">
        <v>-76719</v>
      </c>
      <c r="G842" s="76">
        <v>0</v>
      </c>
      <c r="H842" s="74" t="s">
        <v>1343</v>
      </c>
    </row>
    <row r="843" spans="1:8" hidden="1" x14ac:dyDescent="0.2">
      <c r="A843" s="74" t="s">
        <v>366</v>
      </c>
      <c r="B843" s="74" t="s">
        <v>584</v>
      </c>
      <c r="C843" s="74" t="s">
        <v>1344</v>
      </c>
      <c r="D843" s="74" t="s">
        <v>218</v>
      </c>
      <c r="E843" s="74" t="s">
        <v>1345</v>
      </c>
      <c r="F843" s="75">
        <v>-100464</v>
      </c>
      <c r="G843" s="76">
        <v>0</v>
      </c>
      <c r="H843" s="74" t="s">
        <v>1346</v>
      </c>
    </row>
    <row r="844" spans="1:8" hidden="1" x14ac:dyDescent="0.2">
      <c r="A844" s="74" t="s">
        <v>366</v>
      </c>
      <c r="B844" s="74" t="s">
        <v>584</v>
      </c>
      <c r="C844" s="74" t="s">
        <v>1347</v>
      </c>
      <c r="D844" s="74" t="s">
        <v>218</v>
      </c>
      <c r="E844" s="74" t="s">
        <v>1348</v>
      </c>
      <c r="F844" s="75">
        <v>-133158</v>
      </c>
      <c r="G844" s="76">
        <v>0</v>
      </c>
      <c r="H844" s="74" t="s">
        <v>1349</v>
      </c>
    </row>
    <row r="845" spans="1:8" hidden="1" x14ac:dyDescent="0.2">
      <c r="A845" s="77" t="s">
        <v>112</v>
      </c>
      <c r="B845" s="77" t="s">
        <v>535</v>
      </c>
      <c r="C845" s="77" t="s">
        <v>1350</v>
      </c>
      <c r="D845" s="77" t="s">
        <v>537</v>
      </c>
      <c r="E845" s="77" t="s">
        <v>1351</v>
      </c>
      <c r="F845" s="78">
        <v>-316691</v>
      </c>
      <c r="G845" s="79">
        <v>0</v>
      </c>
      <c r="H845" s="77" t="s">
        <v>539</v>
      </c>
    </row>
    <row r="846" spans="1:8" hidden="1" x14ac:dyDescent="0.2">
      <c r="A846" s="77" t="s">
        <v>112</v>
      </c>
      <c r="B846" s="77" t="s">
        <v>535</v>
      </c>
      <c r="C846" s="77" t="s">
        <v>1352</v>
      </c>
      <c r="D846" s="77" t="s">
        <v>537</v>
      </c>
      <c r="E846" s="77" t="s">
        <v>1353</v>
      </c>
      <c r="F846" s="78">
        <v>-30000</v>
      </c>
      <c r="G846" s="79">
        <v>0</v>
      </c>
      <c r="H846" s="77" t="s">
        <v>539</v>
      </c>
    </row>
    <row r="847" spans="1:8" hidden="1" x14ac:dyDescent="0.2">
      <c r="A847" s="77" t="s">
        <v>146</v>
      </c>
      <c r="B847" s="77" t="s">
        <v>535</v>
      </c>
      <c r="C847" s="77" t="s">
        <v>1354</v>
      </c>
      <c r="D847" s="77" t="s">
        <v>537</v>
      </c>
      <c r="E847" s="77" t="s">
        <v>1355</v>
      </c>
      <c r="F847" s="78">
        <v>-30000</v>
      </c>
      <c r="G847" s="79">
        <v>0</v>
      </c>
      <c r="H847" s="77" t="s">
        <v>539</v>
      </c>
    </row>
    <row r="848" spans="1:8" hidden="1" x14ac:dyDescent="0.2">
      <c r="A848" s="77" t="s">
        <v>146</v>
      </c>
      <c r="B848" s="77" t="s">
        <v>584</v>
      </c>
      <c r="C848" s="77" t="s">
        <v>1356</v>
      </c>
      <c r="D848" s="77" t="s">
        <v>218</v>
      </c>
      <c r="E848" s="77" t="s">
        <v>1357</v>
      </c>
      <c r="F848" s="78">
        <v>-30000</v>
      </c>
      <c r="G848" s="79">
        <v>0</v>
      </c>
      <c r="H848" s="77" t="s">
        <v>1358</v>
      </c>
    </row>
    <row r="849" spans="1:8" hidden="1" x14ac:dyDescent="0.2">
      <c r="A849" s="77" t="s">
        <v>232</v>
      </c>
      <c r="B849" s="77" t="s">
        <v>535</v>
      </c>
      <c r="C849" s="77" t="s">
        <v>1359</v>
      </c>
      <c r="D849" s="77" t="s">
        <v>537</v>
      </c>
      <c r="E849" s="77" t="s">
        <v>1360</v>
      </c>
      <c r="F849" s="78">
        <v>-459768</v>
      </c>
      <c r="G849" s="79">
        <v>0</v>
      </c>
      <c r="H849" s="77" t="s">
        <v>539</v>
      </c>
    </row>
    <row r="850" spans="1:8" hidden="1" x14ac:dyDescent="0.2">
      <c r="A850" s="77" t="s">
        <v>232</v>
      </c>
      <c r="B850" s="77" t="s">
        <v>535</v>
      </c>
      <c r="C850" s="77" t="s">
        <v>1361</v>
      </c>
      <c r="D850" s="77" t="s">
        <v>537</v>
      </c>
      <c r="E850" s="77" t="s">
        <v>1362</v>
      </c>
      <c r="F850" s="78">
        <v>-15543</v>
      </c>
      <c r="G850" s="79">
        <v>0</v>
      </c>
      <c r="H850" s="77" t="s">
        <v>539</v>
      </c>
    </row>
    <row r="851" spans="1:8" hidden="1" x14ac:dyDescent="0.2">
      <c r="A851" s="77" t="s">
        <v>237</v>
      </c>
      <c r="B851" s="77" t="s">
        <v>535</v>
      </c>
      <c r="C851" s="77" t="s">
        <v>1363</v>
      </c>
      <c r="D851" s="77" t="s">
        <v>537</v>
      </c>
      <c r="E851" s="77" t="s">
        <v>1364</v>
      </c>
      <c r="F851" s="78">
        <v>-2977</v>
      </c>
      <c r="G851" s="79">
        <v>0</v>
      </c>
      <c r="H851" s="77" t="s">
        <v>539</v>
      </c>
    </row>
    <row r="852" spans="1:8" hidden="1" x14ac:dyDescent="0.2">
      <c r="A852" s="77" t="s">
        <v>237</v>
      </c>
      <c r="B852" s="77" t="s">
        <v>535</v>
      </c>
      <c r="C852" s="77" t="s">
        <v>1365</v>
      </c>
      <c r="D852" s="77" t="s">
        <v>537</v>
      </c>
      <c r="E852" s="77" t="s">
        <v>1366</v>
      </c>
      <c r="F852" s="78">
        <v>-30000</v>
      </c>
      <c r="G852" s="79">
        <v>0</v>
      </c>
      <c r="H852" s="77" t="s">
        <v>539</v>
      </c>
    </row>
    <row r="853" spans="1:8" hidden="1" x14ac:dyDescent="0.2">
      <c r="A853" s="77" t="s">
        <v>260</v>
      </c>
      <c r="B853" s="77" t="s">
        <v>535</v>
      </c>
      <c r="C853" s="77" t="s">
        <v>1367</v>
      </c>
      <c r="D853" s="77" t="s">
        <v>537</v>
      </c>
      <c r="E853" s="77" t="s">
        <v>1368</v>
      </c>
      <c r="F853" s="78">
        <v>-34164</v>
      </c>
      <c r="G853" s="79">
        <v>0</v>
      </c>
      <c r="H853" s="77" t="s">
        <v>539</v>
      </c>
    </row>
    <row r="854" spans="1:8" hidden="1" x14ac:dyDescent="0.2">
      <c r="A854" s="77" t="s">
        <v>260</v>
      </c>
      <c r="B854" s="77" t="s">
        <v>535</v>
      </c>
      <c r="C854" s="77" t="s">
        <v>1363</v>
      </c>
      <c r="D854" s="77" t="s">
        <v>537</v>
      </c>
      <c r="E854" s="77" t="s">
        <v>1364</v>
      </c>
      <c r="F854" s="78">
        <v>-113874</v>
      </c>
      <c r="G854" s="79">
        <v>0</v>
      </c>
      <c r="H854" s="77" t="s">
        <v>539</v>
      </c>
    </row>
    <row r="855" spans="1:8" hidden="1" x14ac:dyDescent="0.2">
      <c r="A855" s="77" t="s">
        <v>260</v>
      </c>
      <c r="B855" s="77" t="s">
        <v>535</v>
      </c>
      <c r="C855" s="77" t="s">
        <v>1369</v>
      </c>
      <c r="D855" s="77" t="s">
        <v>537</v>
      </c>
      <c r="E855" s="77" t="s">
        <v>1370</v>
      </c>
      <c r="F855" s="78">
        <v>-67480</v>
      </c>
      <c r="G855" s="79">
        <v>0</v>
      </c>
      <c r="H855" s="77" t="s">
        <v>539</v>
      </c>
    </row>
    <row r="856" spans="1:8" hidden="1" x14ac:dyDescent="0.2">
      <c r="A856" s="77" t="s">
        <v>266</v>
      </c>
      <c r="B856" s="77" t="s">
        <v>535</v>
      </c>
      <c r="C856" s="77" t="s">
        <v>1371</v>
      </c>
      <c r="D856" s="77" t="s">
        <v>537</v>
      </c>
      <c r="E856" s="77" t="s">
        <v>1372</v>
      </c>
      <c r="F856" s="78">
        <v>-111134</v>
      </c>
      <c r="G856" s="79">
        <v>0</v>
      </c>
      <c r="H856" s="77" t="s">
        <v>539</v>
      </c>
    </row>
    <row r="857" spans="1:8" hidden="1" x14ac:dyDescent="0.2">
      <c r="A857" s="77" t="s">
        <v>318</v>
      </c>
      <c r="B857" s="77" t="s">
        <v>535</v>
      </c>
      <c r="C857" s="77" t="s">
        <v>1373</v>
      </c>
      <c r="D857" s="77" t="s">
        <v>537</v>
      </c>
      <c r="E857" s="77" t="s">
        <v>1374</v>
      </c>
      <c r="F857" s="78">
        <v>-62883</v>
      </c>
      <c r="G857" s="79">
        <v>0</v>
      </c>
      <c r="H857" s="77" t="s">
        <v>539</v>
      </c>
    </row>
    <row r="858" spans="1:8" hidden="1" x14ac:dyDescent="0.2">
      <c r="A858" s="77" t="s">
        <v>318</v>
      </c>
      <c r="B858" s="77" t="s">
        <v>535</v>
      </c>
      <c r="C858" s="77" t="s">
        <v>1375</v>
      </c>
      <c r="D858" s="77" t="s">
        <v>537</v>
      </c>
      <c r="E858" s="77" t="s">
        <v>1376</v>
      </c>
      <c r="F858" s="78">
        <v>-30000</v>
      </c>
      <c r="G858" s="79">
        <v>0</v>
      </c>
      <c r="H858" s="77" t="s">
        <v>539</v>
      </c>
    </row>
    <row r="859" spans="1:8" hidden="1" x14ac:dyDescent="0.2">
      <c r="A859" s="77" t="s">
        <v>318</v>
      </c>
      <c r="B859" s="77" t="s">
        <v>584</v>
      </c>
      <c r="C859" s="77" t="s">
        <v>1377</v>
      </c>
      <c r="D859" s="77" t="s">
        <v>218</v>
      </c>
      <c r="E859" s="77" t="s">
        <v>1378</v>
      </c>
      <c r="F859" s="78">
        <v>-37329</v>
      </c>
      <c r="G859" s="79">
        <v>0</v>
      </c>
      <c r="H859" s="77" t="s">
        <v>1379</v>
      </c>
    </row>
    <row r="860" spans="1:8" hidden="1" x14ac:dyDescent="0.2">
      <c r="A860" s="77" t="s">
        <v>365</v>
      </c>
      <c r="B860" s="77" t="s">
        <v>584</v>
      </c>
      <c r="C860" s="77" t="s">
        <v>1380</v>
      </c>
      <c r="D860" s="77" t="s">
        <v>218</v>
      </c>
      <c r="E860" s="77" t="s">
        <v>1381</v>
      </c>
      <c r="F860" s="78">
        <v>-210851</v>
      </c>
      <c r="G860" s="79">
        <v>0</v>
      </c>
      <c r="H860" s="77" t="s">
        <v>1382</v>
      </c>
    </row>
    <row r="861" spans="1:8" hidden="1" x14ac:dyDescent="0.2">
      <c r="A861" s="77" t="s">
        <v>365</v>
      </c>
      <c r="B861" s="77" t="s">
        <v>584</v>
      </c>
      <c r="C861" s="77" t="s">
        <v>1383</v>
      </c>
      <c r="D861" s="77" t="s">
        <v>218</v>
      </c>
      <c r="E861" s="77" t="s">
        <v>1384</v>
      </c>
      <c r="F861" s="78">
        <v>-337840</v>
      </c>
      <c r="G861" s="79">
        <v>0</v>
      </c>
      <c r="H861" s="77" t="s">
        <v>1385</v>
      </c>
    </row>
    <row r="862" spans="1:8" hidden="1" x14ac:dyDescent="0.2">
      <c r="A862" s="77" t="s">
        <v>366</v>
      </c>
      <c r="B862" s="77" t="s">
        <v>584</v>
      </c>
      <c r="C862" s="77" t="s">
        <v>1386</v>
      </c>
      <c r="D862" s="77" t="s">
        <v>218</v>
      </c>
      <c r="E862" s="77" t="s">
        <v>1387</v>
      </c>
      <c r="F862" s="78">
        <v>-31060</v>
      </c>
      <c r="G862" s="79">
        <v>0</v>
      </c>
      <c r="H862" s="77" t="s">
        <v>1388</v>
      </c>
    </row>
    <row r="863" spans="1:8" hidden="1" x14ac:dyDescent="0.2">
      <c r="A863" s="77" t="s">
        <v>366</v>
      </c>
      <c r="B863" s="77" t="s">
        <v>584</v>
      </c>
      <c r="C863" s="77" t="s">
        <v>1389</v>
      </c>
      <c r="D863" s="77" t="s">
        <v>218</v>
      </c>
      <c r="E863" s="77" t="s">
        <v>1390</v>
      </c>
      <c r="F863" s="78">
        <v>-15920</v>
      </c>
      <c r="G863" s="79">
        <v>0</v>
      </c>
      <c r="H863" s="77" t="s">
        <v>1391</v>
      </c>
    </row>
    <row r="864" spans="1:8" x14ac:dyDescent="0.2">
      <c r="F864" s="222">
        <f>SUBTOTAL(9,F2:F863)</f>
        <v>1389607.9600000002</v>
      </c>
    </row>
  </sheetData>
  <autoFilter ref="A1:H863" xr:uid="{00000000-0009-0000-0000-000000000000}">
    <filterColumn colId="1">
      <filters blank="1">
        <filter val="הזמנת רכש"/>
      </filters>
    </filterColumn>
    <filterColumn colId="4">
      <filters>
        <filter val="2.1 שימוש חודשי למשתמש פנימי"/>
        <filter val="2.12 שירותי FEDERATION  משתמש פנימי"/>
        <filter val="2.13 קומפלט"/>
        <filter val="2.2 שימוש פורטל אירגוני"/>
        <filter val="2.3 שימוש חודשי מפתח"/>
        <filter val="2.4 שימוש חודשי בודקים מקצועיים"/>
        <filter val="2.5 100 בקשות חברות"/>
        <filter val="2.6 חודשי אדמינסטרטור"/>
        <filter val="3.1 קישור 40MBS"/>
        <filter val="3.2 יועץ בכיר / מומחה"/>
        <filter val="3.3 מנהל פרויקט"/>
        <filter val="3.4 מנתח מערכות"/>
        <filter val="3.5 שעות עבודה מפתח"/>
        <filter val="3.6 קורס רשמי יצרן"/>
        <filter val="אבן דרך 2 ו-3"/>
        <filter val="בנק שעות נוספות לשיורתים מקצועיים"/>
        <filter val="חברי ועדות ציבור"/>
        <filter val="יועצים לניהול - יועץ בכיר א (2 )"/>
        <filter val="כלל חט' תפעול"/>
        <filter val="מקלדות אלחוטיות"/>
        <filter val="מתנה לסטודנטים לפסח"/>
        <filter val="מתנה לעובדי הרשות לפסח"/>
        <filter val="מתנה לעובדים לפסח"/>
        <filter val="נותני שירותי מחשוב"/>
        <filter val="פיתוח המערכת - אישור השלמה"/>
        <filter val="צלחת זכוכית 59470184901"/>
        <filter val="שירותי אירוח"/>
        <filter val="שירותי גריסה קומה 3"/>
        <filter val="שירותי דואר"/>
        <filter val="שירותי יעוץ בתחום מחשוב"/>
        <filter val="שירותי כנסים"/>
        <filter val="שירותי מיאחזקה 2020"/>
        <filter val="שירותי ניהול נכס  בנין  23 תשלום רבעוני"/>
        <filter val="שירותי נסיעות"/>
        <filter val="שירותי סיוע"/>
        <filter val="שירותי תקשוב"/>
        <filter val="תשלום דמי שכירות 2020"/>
      </filters>
    </filterColumn>
    <filterColumn colId="5">
      <customFilters>
        <customFilter operator="greaterThan" val="0"/>
      </customFilters>
    </filterColumn>
  </autoFilter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9"/>
  <sheetViews>
    <sheetView rightToLeft="1" zoomScale="90" zoomScaleNormal="90" workbookViewId="0">
      <pane ySplit="1" topLeftCell="A2" activePane="bottomLeft" state="frozen"/>
      <selection pane="bottomLeft" activeCell="C86" sqref="C86:C89"/>
    </sheetView>
  </sheetViews>
  <sheetFormatPr defaultRowHeight="14.25" outlineLevelRow="1" x14ac:dyDescent="0.2"/>
  <cols>
    <col min="1" max="1" width="10.375" customWidth="1"/>
    <col min="2" max="2" width="20.75" bestFit="1" customWidth="1"/>
    <col min="3" max="3" width="20.25" style="191" bestFit="1" customWidth="1"/>
    <col min="4" max="4" width="23.625" style="207" customWidth="1"/>
    <col min="5" max="5" width="16.375" style="191" customWidth="1"/>
    <col min="6" max="6" width="11.375" customWidth="1"/>
    <col min="7" max="7" width="12.625" bestFit="1" customWidth="1"/>
    <col min="8" max="8" width="11.25" bestFit="1" customWidth="1"/>
    <col min="9" max="9" width="18.25" bestFit="1" customWidth="1"/>
    <col min="10" max="10" width="16" bestFit="1" customWidth="1"/>
    <col min="11" max="11" width="15.375" style="191" bestFit="1" customWidth="1"/>
    <col min="12" max="12" width="15.75" customWidth="1"/>
    <col min="13" max="13" width="17.875" style="191" customWidth="1"/>
    <col min="14" max="14" width="14.375" style="192" bestFit="1" customWidth="1"/>
    <col min="15" max="15" width="14.375" bestFit="1" customWidth="1"/>
    <col min="16" max="16" width="10.875" bestFit="1" customWidth="1"/>
  </cols>
  <sheetData>
    <row r="1" spans="1:15" s="111" customFormat="1" ht="45.75" thickBot="1" x14ac:dyDescent="0.3">
      <c r="A1" s="100" t="s">
        <v>1403</v>
      </c>
      <c r="B1" s="101" t="s">
        <v>1404</v>
      </c>
      <c r="C1" s="102" t="s">
        <v>1405</v>
      </c>
      <c r="D1" s="103" t="s">
        <v>1406</v>
      </c>
      <c r="E1" s="102" t="s">
        <v>1407</v>
      </c>
      <c r="F1" s="102" t="s">
        <v>1408</v>
      </c>
      <c r="G1" s="104" t="s">
        <v>1409</v>
      </c>
      <c r="H1" s="104" t="s">
        <v>1410</v>
      </c>
      <c r="I1" s="105" t="s">
        <v>1411</v>
      </c>
      <c r="J1" s="106" t="s">
        <v>1412</v>
      </c>
      <c r="K1" s="107" t="s">
        <v>1413</v>
      </c>
      <c r="L1" s="108" t="s">
        <v>1414</v>
      </c>
      <c r="M1" s="109" t="s">
        <v>1415</v>
      </c>
      <c r="N1" s="109" t="s">
        <v>1416</v>
      </c>
      <c r="O1" s="110" t="s">
        <v>1417</v>
      </c>
    </row>
    <row r="2" spans="1:15" ht="15" hidden="1" outlineLevel="1" x14ac:dyDescent="0.25">
      <c r="A2" s="112"/>
      <c r="B2" s="113" t="s">
        <v>1418</v>
      </c>
      <c r="C2" s="114">
        <v>17550</v>
      </c>
      <c r="D2" s="115" t="s">
        <v>1419</v>
      </c>
      <c r="E2" s="116" t="s">
        <v>1420</v>
      </c>
      <c r="F2" s="117">
        <v>38300191</v>
      </c>
      <c r="G2" s="117" t="s">
        <v>1421</v>
      </c>
      <c r="H2" s="117">
        <v>3690112</v>
      </c>
      <c r="I2" s="117" t="s">
        <v>1422</v>
      </c>
      <c r="J2" s="118">
        <v>833300</v>
      </c>
      <c r="K2" s="119" t="s">
        <v>1423</v>
      </c>
      <c r="L2" s="120">
        <f>K2+C2-J2</f>
        <v>-14.089999999967404</v>
      </c>
      <c r="M2" s="116">
        <v>4501857541</v>
      </c>
      <c r="N2" s="121">
        <v>17550</v>
      </c>
      <c r="O2" s="120">
        <f>C2-N2</f>
        <v>0</v>
      </c>
    </row>
    <row r="3" spans="1:15" ht="29.25" hidden="1" outlineLevel="1" x14ac:dyDescent="0.25">
      <c r="A3" s="112"/>
      <c r="B3" s="122" t="s">
        <v>1424</v>
      </c>
      <c r="C3" s="123">
        <v>3510</v>
      </c>
      <c r="D3" s="124" t="s">
        <v>1425</v>
      </c>
      <c r="E3" s="125" t="s">
        <v>1426</v>
      </c>
      <c r="F3" s="112">
        <v>38300191</v>
      </c>
      <c r="G3" s="117" t="s">
        <v>1421</v>
      </c>
      <c r="H3" s="126">
        <v>36901024</v>
      </c>
      <c r="I3" s="126" t="s">
        <v>1427</v>
      </c>
      <c r="J3" s="127">
        <v>1138400</v>
      </c>
      <c r="K3" s="128"/>
      <c r="L3" s="129">
        <f t="shared" ref="L3" si="0">K3+C3-J3</f>
        <v>-1134890</v>
      </c>
      <c r="M3" s="125">
        <v>4501856225</v>
      </c>
      <c r="N3" s="130">
        <f>3000*1.17</f>
        <v>3510</v>
      </c>
      <c r="O3" s="120">
        <f t="shared" ref="O3" si="1">C3-N3</f>
        <v>0</v>
      </c>
    </row>
    <row r="4" spans="1:15" ht="29.25" hidden="1" outlineLevel="1" x14ac:dyDescent="0.25">
      <c r="A4" s="112"/>
      <c r="B4" s="122" t="s">
        <v>1428</v>
      </c>
      <c r="C4" s="123">
        <v>14886</v>
      </c>
      <c r="D4" s="124" t="s">
        <v>1429</v>
      </c>
      <c r="E4" s="125" t="s">
        <v>1430</v>
      </c>
      <c r="F4" s="112">
        <v>38300191</v>
      </c>
      <c r="G4" s="117" t="s">
        <v>1421</v>
      </c>
      <c r="H4" s="112">
        <v>36901022</v>
      </c>
      <c r="I4" s="112" t="s">
        <v>1431</v>
      </c>
      <c r="J4" s="127">
        <v>752100</v>
      </c>
      <c r="K4" s="128" t="s">
        <v>1432</v>
      </c>
      <c r="L4" s="131">
        <f t="shared" ref="L4:L10" si="2">K4+C4-J4</f>
        <v>-74.130000000004657</v>
      </c>
      <c r="M4" s="132"/>
      <c r="N4" s="130"/>
      <c r="O4" s="120">
        <f t="shared" ref="O4:O47" si="3">C4-N4</f>
        <v>14886</v>
      </c>
    </row>
    <row r="5" spans="1:15" ht="29.25" hidden="1" outlineLevel="1" x14ac:dyDescent="0.25">
      <c r="A5" s="112"/>
      <c r="B5" s="122" t="s">
        <v>1433</v>
      </c>
      <c r="C5" s="123">
        <v>29250</v>
      </c>
      <c r="D5" s="124" t="s">
        <v>1434</v>
      </c>
      <c r="E5" s="125" t="s">
        <v>1435</v>
      </c>
      <c r="F5" s="133">
        <v>38300105</v>
      </c>
      <c r="G5" s="134" t="s">
        <v>1436</v>
      </c>
      <c r="H5" s="112">
        <v>3690102</v>
      </c>
      <c r="I5" s="112" t="s">
        <v>1437</v>
      </c>
      <c r="J5" s="127">
        <v>299200</v>
      </c>
      <c r="K5" s="128" t="s">
        <v>1438</v>
      </c>
      <c r="L5" s="131">
        <f t="shared" si="2"/>
        <v>-77.789999999979045</v>
      </c>
      <c r="M5" s="125">
        <v>4501847257</v>
      </c>
      <c r="N5" s="130">
        <v>25000</v>
      </c>
      <c r="O5" s="120">
        <f t="shared" si="3"/>
        <v>4250</v>
      </c>
    </row>
    <row r="6" spans="1:15" ht="15" hidden="1" outlineLevel="1" x14ac:dyDescent="0.25">
      <c r="A6" s="112"/>
      <c r="B6" s="122" t="s">
        <v>1439</v>
      </c>
      <c r="C6" s="123">
        <v>2925</v>
      </c>
      <c r="D6" s="124" t="s">
        <v>1440</v>
      </c>
      <c r="E6" s="125"/>
      <c r="F6" s="112">
        <v>38300191</v>
      </c>
      <c r="G6" s="117" t="s">
        <v>1421</v>
      </c>
      <c r="H6" s="112">
        <v>369010251</v>
      </c>
      <c r="I6" s="112" t="s">
        <v>1441</v>
      </c>
      <c r="J6" s="127">
        <v>90000</v>
      </c>
      <c r="K6" s="128" t="s">
        <v>1442</v>
      </c>
      <c r="L6" s="135">
        <f t="shared" si="2"/>
        <v>-69.220000000001164</v>
      </c>
      <c r="M6" s="125">
        <v>4501855324</v>
      </c>
      <c r="N6" s="130">
        <v>2971.8</v>
      </c>
      <c r="O6" s="120">
        <f t="shared" si="3"/>
        <v>-46.800000000000182</v>
      </c>
    </row>
    <row r="7" spans="1:15" ht="28.5" hidden="1" outlineLevel="1" x14ac:dyDescent="0.2">
      <c r="A7" s="112"/>
      <c r="B7" s="122" t="s">
        <v>1443</v>
      </c>
      <c r="C7" s="123">
        <v>2925</v>
      </c>
      <c r="D7" s="124" t="s">
        <v>1444</v>
      </c>
      <c r="E7" s="132" t="s">
        <v>1445</v>
      </c>
      <c r="F7" s="112">
        <v>38300191</v>
      </c>
      <c r="G7" s="117" t="s">
        <v>1421</v>
      </c>
      <c r="H7" s="136">
        <v>36901091</v>
      </c>
      <c r="I7" s="136" t="s">
        <v>1446</v>
      </c>
      <c r="J7" s="136"/>
      <c r="K7" s="128"/>
      <c r="L7" s="137">
        <f t="shared" si="2"/>
        <v>2925</v>
      </c>
      <c r="M7" s="125">
        <v>4501723519</v>
      </c>
      <c r="N7" s="130">
        <v>2866.5</v>
      </c>
      <c r="O7" s="120">
        <f t="shared" si="3"/>
        <v>58.5</v>
      </c>
    </row>
    <row r="8" spans="1:15" ht="29.25" hidden="1" outlineLevel="1" x14ac:dyDescent="0.25">
      <c r="A8" s="112"/>
      <c r="B8" s="122" t="s">
        <v>1447</v>
      </c>
      <c r="C8" s="123">
        <v>75974</v>
      </c>
      <c r="D8" s="124" t="s">
        <v>1448</v>
      </c>
      <c r="E8" s="132" t="s">
        <v>1449</v>
      </c>
      <c r="F8" s="112">
        <v>38300191</v>
      </c>
      <c r="G8" s="117" t="s">
        <v>1421</v>
      </c>
      <c r="H8" s="112">
        <v>36901081</v>
      </c>
      <c r="I8" s="112" t="s">
        <v>1450</v>
      </c>
      <c r="J8" s="127">
        <v>120300</v>
      </c>
      <c r="K8" s="128" t="s">
        <v>1451</v>
      </c>
      <c r="L8" s="135">
        <f t="shared" si="2"/>
        <v>-65.690000000002328</v>
      </c>
      <c r="M8" s="132"/>
      <c r="N8" s="130"/>
      <c r="O8" s="120">
        <f t="shared" si="3"/>
        <v>75974</v>
      </c>
    </row>
    <row r="9" spans="1:15" ht="43.5" hidden="1" outlineLevel="1" x14ac:dyDescent="0.25">
      <c r="A9" s="112"/>
      <c r="B9" s="122" t="s">
        <v>1452</v>
      </c>
      <c r="C9" s="123">
        <v>5200</v>
      </c>
      <c r="D9" s="124" t="s">
        <v>1453</v>
      </c>
      <c r="E9" s="125" t="s">
        <v>1454</v>
      </c>
      <c r="F9" s="112">
        <v>38300191</v>
      </c>
      <c r="G9" s="117" t="s">
        <v>1421</v>
      </c>
      <c r="H9" s="112">
        <v>3690111</v>
      </c>
      <c r="I9" s="112" t="s">
        <v>1455</v>
      </c>
      <c r="J9" s="127">
        <v>192000</v>
      </c>
      <c r="K9" s="128" t="s">
        <v>1456</v>
      </c>
      <c r="L9" s="135">
        <f t="shared" si="2"/>
        <v>-552.79999999998836</v>
      </c>
      <c r="M9" s="125">
        <v>4501858251</v>
      </c>
      <c r="N9" s="130">
        <v>4400</v>
      </c>
      <c r="O9" s="120">
        <f t="shared" si="3"/>
        <v>800</v>
      </c>
    </row>
    <row r="10" spans="1:15" ht="114.75" hidden="1" outlineLevel="1" x14ac:dyDescent="0.25">
      <c r="A10" s="112"/>
      <c r="B10" s="122" t="s">
        <v>1457</v>
      </c>
      <c r="C10" s="123">
        <v>4995</v>
      </c>
      <c r="D10" s="124" t="s">
        <v>1458</v>
      </c>
      <c r="E10" s="125" t="s">
        <v>1459</v>
      </c>
      <c r="F10" s="133">
        <v>38300121</v>
      </c>
      <c r="G10" s="134" t="s">
        <v>1460</v>
      </c>
      <c r="H10" s="112">
        <v>36901031</v>
      </c>
      <c r="I10" s="112" t="s">
        <v>1461</v>
      </c>
      <c r="J10" s="127">
        <v>157500</v>
      </c>
      <c r="K10" s="128" t="s">
        <v>1462</v>
      </c>
      <c r="L10" s="135">
        <f t="shared" si="2"/>
        <v>-93.779999999998836</v>
      </c>
      <c r="M10" s="125">
        <v>4501854772</v>
      </c>
      <c r="N10" s="130">
        <v>4269.17</v>
      </c>
      <c r="O10" s="120">
        <f t="shared" si="3"/>
        <v>725.82999999999993</v>
      </c>
    </row>
    <row r="11" spans="1:15" ht="57.75" hidden="1" outlineLevel="1" x14ac:dyDescent="0.25">
      <c r="A11" s="112"/>
      <c r="B11" s="122" t="s">
        <v>1463</v>
      </c>
      <c r="C11" s="123">
        <v>1521</v>
      </c>
      <c r="D11" s="124" t="s">
        <v>1464</v>
      </c>
      <c r="E11" s="132" t="s">
        <v>1465</v>
      </c>
      <c r="F11" s="112">
        <v>38300191</v>
      </c>
      <c r="G11" s="117" t="s">
        <v>1421</v>
      </c>
      <c r="H11" s="126">
        <v>36901024</v>
      </c>
      <c r="I11" s="126" t="s">
        <v>1427</v>
      </c>
      <c r="J11" s="127"/>
      <c r="K11" s="138"/>
      <c r="L11" s="139"/>
      <c r="M11" s="140">
        <v>4501854769</v>
      </c>
      <c r="N11" s="130">
        <v>1313.91</v>
      </c>
      <c r="O11" s="120">
        <f t="shared" si="3"/>
        <v>207.08999999999992</v>
      </c>
    </row>
    <row r="12" spans="1:15" ht="15" hidden="1" outlineLevel="1" x14ac:dyDescent="0.25">
      <c r="A12" s="112"/>
      <c r="B12" s="122" t="s">
        <v>1466</v>
      </c>
      <c r="C12" s="123">
        <v>679</v>
      </c>
      <c r="D12" s="124" t="s">
        <v>1467</v>
      </c>
      <c r="E12" s="125" t="s">
        <v>1420</v>
      </c>
      <c r="F12" s="112">
        <v>38300191</v>
      </c>
      <c r="G12" s="112" t="s">
        <v>1421</v>
      </c>
      <c r="H12" s="112">
        <v>3690109</v>
      </c>
      <c r="I12" s="112" t="s">
        <v>1468</v>
      </c>
      <c r="J12" s="127">
        <v>31200</v>
      </c>
      <c r="K12" s="128" t="s">
        <v>1469</v>
      </c>
      <c r="L12" s="135">
        <f>K12+C12-J12</f>
        <v>-48.340000000000146</v>
      </c>
      <c r="M12" s="125">
        <v>450185771</v>
      </c>
      <c r="N12" s="130"/>
      <c r="O12" s="120">
        <f t="shared" si="3"/>
        <v>679</v>
      </c>
    </row>
    <row r="13" spans="1:15" ht="29.25" hidden="1" outlineLevel="1" x14ac:dyDescent="0.25">
      <c r="A13" s="112"/>
      <c r="B13" s="122" t="s">
        <v>1470</v>
      </c>
      <c r="C13" s="123">
        <v>7000</v>
      </c>
      <c r="D13" s="124" t="s">
        <v>1471</v>
      </c>
      <c r="E13" s="140" t="s">
        <v>1472</v>
      </c>
      <c r="F13" s="112">
        <v>38300191</v>
      </c>
      <c r="G13" s="112" t="s">
        <v>1421</v>
      </c>
      <c r="H13" s="136">
        <v>36901091</v>
      </c>
      <c r="I13" s="141" t="s">
        <v>1446</v>
      </c>
      <c r="J13" s="127">
        <v>90650</v>
      </c>
      <c r="K13" s="128">
        <v>81139.91</v>
      </c>
      <c r="L13" s="137">
        <f>K13+C13+C7-J13</f>
        <v>414.91000000000349</v>
      </c>
      <c r="M13" s="125">
        <v>4501856872</v>
      </c>
      <c r="N13" s="130">
        <v>6780</v>
      </c>
      <c r="O13" s="120">
        <f t="shared" si="3"/>
        <v>220</v>
      </c>
    </row>
    <row r="14" spans="1:15" ht="29.25" hidden="1" outlineLevel="1" x14ac:dyDescent="0.25">
      <c r="A14" s="112"/>
      <c r="B14" s="122" t="s">
        <v>1473</v>
      </c>
      <c r="C14" s="123">
        <v>6000</v>
      </c>
      <c r="D14" s="124" t="s">
        <v>1474</v>
      </c>
      <c r="E14" s="125" t="s">
        <v>1475</v>
      </c>
      <c r="F14" s="112">
        <v>38300191</v>
      </c>
      <c r="G14" s="112" t="s">
        <v>1421</v>
      </c>
      <c r="H14" s="112"/>
      <c r="I14" s="142"/>
      <c r="J14" s="127"/>
      <c r="K14" s="143"/>
      <c r="L14" s="131">
        <f t="shared" ref="L14:L29" si="4">K14+C14-J14</f>
        <v>6000</v>
      </c>
      <c r="M14" s="125" t="s">
        <v>1476</v>
      </c>
      <c r="N14" s="130"/>
      <c r="O14" s="120">
        <f t="shared" si="3"/>
        <v>6000</v>
      </c>
    </row>
    <row r="15" spans="1:15" ht="29.25" hidden="1" outlineLevel="1" x14ac:dyDescent="0.25">
      <c r="A15" s="112"/>
      <c r="B15" s="122" t="s">
        <v>1473</v>
      </c>
      <c r="C15" s="123">
        <v>8750</v>
      </c>
      <c r="D15" s="124" t="s">
        <v>1477</v>
      </c>
      <c r="E15" s="125" t="s">
        <v>1475</v>
      </c>
      <c r="F15" s="112">
        <v>38300191</v>
      </c>
      <c r="G15" s="112" t="s">
        <v>1421</v>
      </c>
      <c r="H15" s="112"/>
      <c r="I15" s="142"/>
      <c r="J15" s="127"/>
      <c r="K15" s="143"/>
      <c r="L15" s="131">
        <f t="shared" si="4"/>
        <v>8750</v>
      </c>
      <c r="M15" s="125" t="s">
        <v>1476</v>
      </c>
      <c r="N15" s="130"/>
      <c r="O15" s="120">
        <f t="shared" si="3"/>
        <v>8750</v>
      </c>
    </row>
    <row r="16" spans="1:15" ht="29.25" hidden="1" outlineLevel="1" x14ac:dyDescent="0.25">
      <c r="A16" s="112"/>
      <c r="B16" s="122" t="s">
        <v>1473</v>
      </c>
      <c r="C16" s="123">
        <v>2000</v>
      </c>
      <c r="D16" s="124" t="s">
        <v>1478</v>
      </c>
      <c r="E16" s="125" t="s">
        <v>1475</v>
      </c>
      <c r="F16" s="112">
        <v>38300191</v>
      </c>
      <c r="G16" s="112" t="s">
        <v>1421</v>
      </c>
      <c r="H16" s="112"/>
      <c r="I16" s="142"/>
      <c r="J16" s="127"/>
      <c r="K16" s="143"/>
      <c r="L16" s="131">
        <f t="shared" si="4"/>
        <v>2000</v>
      </c>
      <c r="M16" s="125" t="s">
        <v>1476</v>
      </c>
      <c r="N16" s="130"/>
      <c r="O16" s="120">
        <f t="shared" si="3"/>
        <v>2000</v>
      </c>
    </row>
    <row r="17" spans="1:15" ht="29.25" hidden="1" outlineLevel="1" x14ac:dyDescent="0.25">
      <c r="A17" s="112"/>
      <c r="B17" s="122" t="s">
        <v>1473</v>
      </c>
      <c r="C17" s="123">
        <v>10000</v>
      </c>
      <c r="D17" s="124" t="s">
        <v>1479</v>
      </c>
      <c r="E17" s="125" t="s">
        <v>1475</v>
      </c>
      <c r="F17" s="112">
        <v>38300191</v>
      </c>
      <c r="G17" s="112" t="s">
        <v>1421</v>
      </c>
      <c r="H17" s="112"/>
      <c r="I17" s="142"/>
      <c r="J17" s="127"/>
      <c r="K17" s="143"/>
      <c r="L17" s="131">
        <f t="shared" si="4"/>
        <v>10000</v>
      </c>
      <c r="M17" s="125" t="s">
        <v>1476</v>
      </c>
      <c r="N17" s="130"/>
      <c r="O17" s="120">
        <f t="shared" si="3"/>
        <v>10000</v>
      </c>
    </row>
    <row r="18" spans="1:15" ht="29.25" hidden="1" outlineLevel="1" x14ac:dyDescent="0.25">
      <c r="A18" s="112"/>
      <c r="B18" s="122" t="s">
        <v>1473</v>
      </c>
      <c r="C18" s="123">
        <v>1000</v>
      </c>
      <c r="D18" s="124" t="s">
        <v>1480</v>
      </c>
      <c r="E18" s="125" t="s">
        <v>1475</v>
      </c>
      <c r="F18" s="112">
        <v>38300191</v>
      </c>
      <c r="G18" s="112" t="s">
        <v>1421</v>
      </c>
      <c r="H18" s="112"/>
      <c r="I18" s="142"/>
      <c r="J18" s="127"/>
      <c r="K18" s="143"/>
      <c r="L18" s="131">
        <f t="shared" si="4"/>
        <v>1000</v>
      </c>
      <c r="M18" s="125" t="s">
        <v>1476</v>
      </c>
      <c r="N18" s="130"/>
      <c r="O18" s="120">
        <f t="shared" si="3"/>
        <v>1000</v>
      </c>
    </row>
    <row r="19" spans="1:15" ht="15" hidden="1" outlineLevel="1" x14ac:dyDescent="0.25">
      <c r="A19" s="112"/>
      <c r="B19" s="122" t="s">
        <v>1481</v>
      </c>
      <c r="C19" s="123">
        <v>123164</v>
      </c>
      <c r="D19" s="124" t="s">
        <v>1482</v>
      </c>
      <c r="E19" s="125" t="s">
        <v>1483</v>
      </c>
      <c r="F19" s="133">
        <v>38300198</v>
      </c>
      <c r="G19" s="133" t="s">
        <v>1484</v>
      </c>
      <c r="H19" s="144">
        <v>369010912</v>
      </c>
      <c r="I19" s="145" t="s">
        <v>1485</v>
      </c>
      <c r="J19" s="145"/>
      <c r="K19" s="146">
        <v>0</v>
      </c>
      <c r="L19" s="131">
        <f t="shared" si="4"/>
        <v>123164</v>
      </c>
      <c r="M19" s="125">
        <v>4501855333</v>
      </c>
      <c r="N19" s="130">
        <v>123017.2</v>
      </c>
      <c r="O19" s="120">
        <f t="shared" si="3"/>
        <v>146.80000000000291</v>
      </c>
    </row>
    <row r="20" spans="1:15" ht="43.5" hidden="1" outlineLevel="1" x14ac:dyDescent="0.25">
      <c r="A20" s="112"/>
      <c r="B20" s="122" t="s">
        <v>1486</v>
      </c>
      <c r="C20" s="123">
        <v>73325</v>
      </c>
      <c r="D20" s="124" t="s">
        <v>1482</v>
      </c>
      <c r="E20" s="125" t="s">
        <v>1487</v>
      </c>
      <c r="F20" s="133">
        <v>38300198</v>
      </c>
      <c r="G20" s="133" t="s">
        <v>1484</v>
      </c>
      <c r="H20" s="144">
        <v>369010912</v>
      </c>
      <c r="I20" s="145" t="s">
        <v>1485</v>
      </c>
      <c r="J20" s="127">
        <v>200400</v>
      </c>
      <c r="K20" s="146">
        <v>0</v>
      </c>
      <c r="L20" s="131">
        <f t="shared" si="4"/>
        <v>-127075</v>
      </c>
      <c r="M20" s="125">
        <v>4501857792</v>
      </c>
      <c r="N20" s="130">
        <v>73232.3</v>
      </c>
      <c r="O20" s="120">
        <f t="shared" si="3"/>
        <v>92.69999999999709</v>
      </c>
    </row>
    <row r="21" spans="1:15" ht="15.75" hidden="1" outlineLevel="1" thickBot="1" x14ac:dyDescent="0.3">
      <c r="A21" s="112"/>
      <c r="B21" s="147" t="s">
        <v>1488</v>
      </c>
      <c r="C21" s="123">
        <v>356.35</v>
      </c>
      <c r="D21" s="124" t="s">
        <v>1489</v>
      </c>
      <c r="E21" s="125" t="s">
        <v>1483</v>
      </c>
      <c r="F21" s="133">
        <v>38300402</v>
      </c>
      <c r="G21" s="133" t="s">
        <v>1490</v>
      </c>
      <c r="H21" s="148">
        <v>3690109</v>
      </c>
      <c r="I21" s="149" t="s">
        <v>1468</v>
      </c>
      <c r="J21" s="149"/>
      <c r="K21" s="146">
        <v>0</v>
      </c>
      <c r="L21" s="131">
        <f t="shared" si="4"/>
        <v>356.35</v>
      </c>
      <c r="M21" s="125">
        <v>4501836667</v>
      </c>
      <c r="N21" s="130">
        <v>356.35</v>
      </c>
      <c r="O21" s="120">
        <f t="shared" si="3"/>
        <v>0</v>
      </c>
    </row>
    <row r="22" spans="1:15" ht="15.75" hidden="1" outlineLevel="1" thickBot="1" x14ac:dyDescent="0.3">
      <c r="A22" s="112"/>
      <c r="B22" s="147" t="s">
        <v>1491</v>
      </c>
      <c r="C22" s="123">
        <v>352.73</v>
      </c>
      <c r="D22" s="124" t="s">
        <v>1489</v>
      </c>
      <c r="E22" s="125" t="s">
        <v>1483</v>
      </c>
      <c r="F22" s="133">
        <v>38300402</v>
      </c>
      <c r="G22" s="133" t="s">
        <v>1490</v>
      </c>
      <c r="H22" s="148">
        <v>3690109</v>
      </c>
      <c r="I22" s="149" t="s">
        <v>1468</v>
      </c>
      <c r="J22" s="149"/>
      <c r="K22" s="146">
        <v>0</v>
      </c>
      <c r="L22" s="131">
        <f t="shared" si="4"/>
        <v>352.73</v>
      </c>
      <c r="M22" s="125">
        <v>4501836676</v>
      </c>
      <c r="N22" s="130">
        <v>352.73</v>
      </c>
      <c r="O22" s="120">
        <f t="shared" si="3"/>
        <v>0</v>
      </c>
    </row>
    <row r="23" spans="1:15" ht="15.75" hidden="1" outlineLevel="1" thickBot="1" x14ac:dyDescent="0.3">
      <c r="A23" s="112"/>
      <c r="B23" s="147" t="s">
        <v>1492</v>
      </c>
      <c r="C23" s="123">
        <v>664.24</v>
      </c>
      <c r="D23" s="124" t="s">
        <v>1489</v>
      </c>
      <c r="E23" s="125" t="s">
        <v>1483</v>
      </c>
      <c r="F23" s="133">
        <v>38300402</v>
      </c>
      <c r="G23" s="133" t="s">
        <v>1490</v>
      </c>
      <c r="H23" s="148">
        <v>3690109</v>
      </c>
      <c r="I23" s="149" t="s">
        <v>1468</v>
      </c>
      <c r="J23" s="149"/>
      <c r="K23" s="146">
        <v>0</v>
      </c>
      <c r="L23" s="131">
        <f t="shared" si="4"/>
        <v>664.24</v>
      </c>
      <c r="M23" s="125">
        <v>4501836709</v>
      </c>
      <c r="N23" s="130">
        <v>664.24</v>
      </c>
      <c r="O23" s="120">
        <f t="shared" si="3"/>
        <v>0</v>
      </c>
    </row>
    <row r="24" spans="1:15" ht="15.75" hidden="1" outlineLevel="1" thickBot="1" x14ac:dyDescent="0.3">
      <c r="A24" s="112"/>
      <c r="B24" s="147" t="s">
        <v>1493</v>
      </c>
      <c r="C24" s="123">
        <v>316.62</v>
      </c>
      <c r="D24" s="124" t="s">
        <v>1489</v>
      </c>
      <c r="E24" s="125" t="s">
        <v>1483</v>
      </c>
      <c r="F24" s="133">
        <v>38300402</v>
      </c>
      <c r="G24" s="133" t="s">
        <v>1490</v>
      </c>
      <c r="H24" s="148">
        <v>3690109</v>
      </c>
      <c r="I24" s="149" t="s">
        <v>1468</v>
      </c>
      <c r="J24" s="149"/>
      <c r="K24" s="146">
        <v>0</v>
      </c>
      <c r="L24" s="131">
        <f t="shared" si="4"/>
        <v>316.62</v>
      </c>
      <c r="M24" s="125">
        <v>4501836726</v>
      </c>
      <c r="N24" s="130">
        <v>316.62</v>
      </c>
      <c r="O24" s="120">
        <f t="shared" si="3"/>
        <v>0</v>
      </c>
    </row>
    <row r="25" spans="1:15" ht="15.75" hidden="1" outlineLevel="1" thickBot="1" x14ac:dyDescent="0.3">
      <c r="A25" s="112"/>
      <c r="B25" s="147" t="s">
        <v>1494</v>
      </c>
      <c r="C25" s="123">
        <v>3622.62</v>
      </c>
      <c r="D25" s="124" t="s">
        <v>1489</v>
      </c>
      <c r="E25" s="125" t="s">
        <v>1483</v>
      </c>
      <c r="F25" s="133">
        <v>38300402</v>
      </c>
      <c r="G25" s="133" t="s">
        <v>1490</v>
      </c>
      <c r="H25" s="148">
        <v>3690109</v>
      </c>
      <c r="I25" s="149" t="s">
        <v>1468</v>
      </c>
      <c r="J25" s="149"/>
      <c r="K25" s="146">
        <v>0</v>
      </c>
      <c r="L25" s="131">
        <f t="shared" si="4"/>
        <v>3622.62</v>
      </c>
      <c r="M25" s="125">
        <v>4501836739</v>
      </c>
      <c r="N25" s="130">
        <v>3622.62</v>
      </c>
      <c r="O25" s="120">
        <f t="shared" si="3"/>
        <v>0</v>
      </c>
    </row>
    <row r="26" spans="1:15" ht="15.75" hidden="1" outlineLevel="1" thickBot="1" x14ac:dyDescent="0.3">
      <c r="A26" s="112"/>
      <c r="B26" s="147" t="s">
        <v>1495</v>
      </c>
      <c r="C26" s="123">
        <v>31.55</v>
      </c>
      <c r="D26" s="124" t="s">
        <v>1489</v>
      </c>
      <c r="E26" s="125" t="s">
        <v>1483</v>
      </c>
      <c r="F26" s="133">
        <v>38300402</v>
      </c>
      <c r="G26" s="133" t="s">
        <v>1490</v>
      </c>
      <c r="H26" s="148">
        <v>3690109</v>
      </c>
      <c r="I26" s="149" t="s">
        <v>1468</v>
      </c>
      <c r="J26" s="149"/>
      <c r="K26" s="146">
        <v>0</v>
      </c>
      <c r="L26" s="131">
        <f t="shared" si="4"/>
        <v>31.55</v>
      </c>
      <c r="M26" s="125">
        <v>4501836763</v>
      </c>
      <c r="N26" s="130">
        <v>31.55</v>
      </c>
      <c r="O26" s="120">
        <f t="shared" si="3"/>
        <v>0</v>
      </c>
    </row>
    <row r="27" spans="1:15" ht="15.75" hidden="1" outlineLevel="1" thickBot="1" x14ac:dyDescent="0.3">
      <c r="A27" s="112"/>
      <c r="B27" s="147" t="s">
        <v>1496</v>
      </c>
      <c r="C27" s="123"/>
      <c r="D27" s="124" t="s">
        <v>1489</v>
      </c>
      <c r="E27" s="125" t="s">
        <v>1483</v>
      </c>
      <c r="F27" s="133">
        <v>38300402</v>
      </c>
      <c r="G27" s="133" t="s">
        <v>1490</v>
      </c>
      <c r="H27" s="148">
        <v>3690109</v>
      </c>
      <c r="I27" s="149" t="s">
        <v>1468</v>
      </c>
      <c r="J27" s="149"/>
      <c r="K27" s="146">
        <v>0</v>
      </c>
      <c r="L27" s="131">
        <f t="shared" si="4"/>
        <v>0</v>
      </c>
      <c r="M27" s="125"/>
      <c r="N27" s="130"/>
      <c r="O27" s="120">
        <f t="shared" si="3"/>
        <v>0</v>
      </c>
    </row>
    <row r="28" spans="1:15" ht="15.75" hidden="1" outlineLevel="1" thickBot="1" x14ac:dyDescent="0.3">
      <c r="A28" s="112"/>
      <c r="B28" s="147" t="s">
        <v>1497</v>
      </c>
      <c r="C28" s="123">
        <v>404.42</v>
      </c>
      <c r="D28" s="124" t="s">
        <v>1489</v>
      </c>
      <c r="E28" s="125" t="s">
        <v>1483</v>
      </c>
      <c r="F28" s="133">
        <v>38300402</v>
      </c>
      <c r="G28" s="133" t="s">
        <v>1490</v>
      </c>
      <c r="H28" s="148">
        <v>3690109</v>
      </c>
      <c r="I28" s="149" t="s">
        <v>1468</v>
      </c>
      <c r="J28" s="149"/>
      <c r="K28" s="146">
        <v>0</v>
      </c>
      <c r="L28" s="131">
        <f t="shared" si="4"/>
        <v>404.42</v>
      </c>
      <c r="M28" s="125">
        <v>4501836784</v>
      </c>
      <c r="N28" s="130">
        <v>404.42</v>
      </c>
      <c r="O28" s="120">
        <f t="shared" si="3"/>
        <v>0</v>
      </c>
    </row>
    <row r="29" spans="1:15" ht="15.75" hidden="1" outlineLevel="1" thickBot="1" x14ac:dyDescent="0.3">
      <c r="A29" s="112"/>
      <c r="B29" s="147" t="s">
        <v>1498</v>
      </c>
      <c r="C29" s="123">
        <v>1044.0999999999999</v>
      </c>
      <c r="D29" s="124" t="s">
        <v>1489</v>
      </c>
      <c r="E29" s="125" t="s">
        <v>1483</v>
      </c>
      <c r="F29" s="133">
        <v>38300402</v>
      </c>
      <c r="G29" s="133" t="s">
        <v>1490</v>
      </c>
      <c r="H29" s="148">
        <v>3690109</v>
      </c>
      <c r="I29" s="149" t="s">
        <v>1468</v>
      </c>
      <c r="J29" s="149"/>
      <c r="K29" s="146">
        <v>0</v>
      </c>
      <c r="L29" s="131">
        <f t="shared" si="4"/>
        <v>1044.0999999999999</v>
      </c>
      <c r="M29" s="125">
        <v>4501836656</v>
      </c>
      <c r="N29" s="130">
        <v>1044.0999999999999</v>
      </c>
      <c r="O29" s="120">
        <f t="shared" si="3"/>
        <v>0</v>
      </c>
    </row>
    <row r="30" spans="1:15" ht="15.75" hidden="1" outlineLevel="1" thickBot="1" x14ac:dyDescent="0.3">
      <c r="A30" s="112"/>
      <c r="B30" s="147" t="s">
        <v>1499</v>
      </c>
      <c r="C30" s="123"/>
      <c r="D30" s="124" t="s">
        <v>1489</v>
      </c>
      <c r="E30" s="125" t="s">
        <v>1483</v>
      </c>
      <c r="F30" s="133">
        <v>38300402</v>
      </c>
      <c r="G30" s="133" t="s">
        <v>1490</v>
      </c>
      <c r="H30" s="148">
        <v>3690109</v>
      </c>
      <c r="I30" s="149" t="s">
        <v>1468</v>
      </c>
      <c r="J30" s="127">
        <v>7000</v>
      </c>
      <c r="K30" s="146">
        <v>0</v>
      </c>
      <c r="L30" s="131">
        <f>K30+C30+6933-J30</f>
        <v>-67</v>
      </c>
      <c r="M30" s="125"/>
      <c r="N30" s="130"/>
      <c r="O30" s="120">
        <f t="shared" si="3"/>
        <v>0</v>
      </c>
    </row>
    <row r="31" spans="1:15" ht="15" hidden="1" outlineLevel="1" x14ac:dyDescent="0.25">
      <c r="A31" s="112"/>
      <c r="B31" s="150" t="s">
        <v>1500</v>
      </c>
      <c r="C31" s="123">
        <v>881</v>
      </c>
      <c r="D31" s="124" t="s">
        <v>1501</v>
      </c>
      <c r="E31" s="125" t="s">
        <v>1483</v>
      </c>
      <c r="F31" s="112">
        <v>38300191</v>
      </c>
      <c r="G31" s="112" t="s">
        <v>1421</v>
      </c>
      <c r="H31" s="112">
        <v>3690113</v>
      </c>
      <c r="I31" s="142" t="s">
        <v>1502</v>
      </c>
      <c r="J31" s="127">
        <v>319000</v>
      </c>
      <c r="K31" s="146">
        <v>318075.12</v>
      </c>
      <c r="L31" s="131">
        <f>K31+C31-J31</f>
        <v>-43.880000000004657</v>
      </c>
      <c r="M31" s="125">
        <v>4501420064</v>
      </c>
      <c r="N31" s="130">
        <v>880.42</v>
      </c>
      <c r="O31" s="120">
        <f t="shared" si="3"/>
        <v>0.58000000000004093</v>
      </c>
    </row>
    <row r="32" spans="1:15" ht="15" hidden="1" outlineLevel="1" x14ac:dyDescent="0.25">
      <c r="A32" s="112"/>
      <c r="B32" s="122" t="s">
        <v>1503</v>
      </c>
      <c r="C32" s="131">
        <v>42740</v>
      </c>
      <c r="D32" s="124" t="s">
        <v>1504</v>
      </c>
      <c r="E32" s="125" t="s">
        <v>1505</v>
      </c>
      <c r="F32" s="112">
        <v>38300191</v>
      </c>
      <c r="G32" s="112" t="s">
        <v>1506</v>
      </c>
      <c r="H32" s="151">
        <v>36901021</v>
      </c>
      <c r="I32" s="152" t="s">
        <v>1507</v>
      </c>
      <c r="J32" s="127"/>
      <c r="K32" s="143"/>
      <c r="L32" s="153">
        <f>K32+C32-J32</f>
        <v>42740</v>
      </c>
      <c r="M32" s="125">
        <v>4501728022</v>
      </c>
      <c r="N32" s="130">
        <v>42632.46</v>
      </c>
      <c r="O32" s="120">
        <f t="shared" si="3"/>
        <v>107.54000000000087</v>
      </c>
    </row>
    <row r="33" spans="1:15" s="155" customFormat="1" ht="15.75" hidden="1" outlineLevel="1" x14ac:dyDescent="0.25">
      <c r="A33" s="154"/>
      <c r="B33" s="122" t="s">
        <v>1508</v>
      </c>
      <c r="C33" s="131">
        <v>19000</v>
      </c>
      <c r="D33" s="124" t="s">
        <v>1504</v>
      </c>
      <c r="E33" s="125" t="s">
        <v>1505</v>
      </c>
      <c r="F33" s="112">
        <v>38300191</v>
      </c>
      <c r="G33" s="112" t="s">
        <v>1506</v>
      </c>
      <c r="H33" s="112">
        <v>36901027</v>
      </c>
      <c r="I33" s="142" t="s">
        <v>1509</v>
      </c>
      <c r="J33" s="127">
        <v>19100</v>
      </c>
      <c r="K33" s="146">
        <v>0</v>
      </c>
      <c r="L33" s="131">
        <f>K33+C33-J33</f>
        <v>-100</v>
      </c>
      <c r="M33" s="125">
        <v>4501692198</v>
      </c>
      <c r="N33" s="130">
        <v>15479.1</v>
      </c>
      <c r="O33" s="120">
        <f t="shared" si="3"/>
        <v>3520.8999999999996</v>
      </c>
    </row>
    <row r="34" spans="1:15" ht="15" hidden="1" outlineLevel="1" x14ac:dyDescent="0.25">
      <c r="A34" s="112"/>
      <c r="B34" s="122" t="s">
        <v>1510</v>
      </c>
      <c r="C34" s="131">
        <v>50000</v>
      </c>
      <c r="D34" s="124" t="s">
        <v>1504</v>
      </c>
      <c r="E34" s="125" t="s">
        <v>1505</v>
      </c>
      <c r="F34" s="112">
        <v>38300191</v>
      </c>
      <c r="G34" s="112" t="s">
        <v>1506</v>
      </c>
      <c r="H34" s="151">
        <v>36901021</v>
      </c>
      <c r="I34" s="152" t="s">
        <v>1507</v>
      </c>
      <c r="J34" s="127">
        <v>9887300</v>
      </c>
      <c r="K34" s="146">
        <v>9794519.1799999997</v>
      </c>
      <c r="L34" s="153">
        <f>K34+C34+C32-J34</f>
        <v>-40.820000000298023</v>
      </c>
      <c r="M34" s="125">
        <v>4501859060</v>
      </c>
      <c r="N34" s="130">
        <v>50000</v>
      </c>
      <c r="O34" s="120">
        <f t="shared" si="3"/>
        <v>0</v>
      </c>
    </row>
    <row r="35" spans="1:15" s="162" customFormat="1" ht="29.25" hidden="1" outlineLevel="1" x14ac:dyDescent="0.25">
      <c r="A35" s="156"/>
      <c r="B35" s="157" t="s">
        <v>1511</v>
      </c>
      <c r="C35" s="158">
        <v>3910</v>
      </c>
      <c r="D35" s="159" t="s">
        <v>1512</v>
      </c>
      <c r="E35" s="140" t="s">
        <v>1513</v>
      </c>
      <c r="F35" s="156">
        <v>38300191</v>
      </c>
      <c r="G35" s="156" t="s">
        <v>1421</v>
      </c>
      <c r="H35" s="156">
        <v>36901021</v>
      </c>
      <c r="I35" s="160" t="s">
        <v>1507</v>
      </c>
      <c r="J35" s="127">
        <v>9891200</v>
      </c>
      <c r="K35" s="146">
        <v>9887151.5899999999</v>
      </c>
      <c r="L35" s="158">
        <f t="shared" ref="L35" si="5">K35+C35-J35</f>
        <v>-138.41000000014901</v>
      </c>
      <c r="M35" s="140">
        <v>4501860539</v>
      </c>
      <c r="N35" s="161">
        <v>3910.73</v>
      </c>
      <c r="O35" s="120">
        <f t="shared" si="3"/>
        <v>-0.73000000000001819</v>
      </c>
    </row>
    <row r="36" spans="1:15" s="162" customFormat="1" ht="43.5" hidden="1" outlineLevel="1" x14ac:dyDescent="0.25">
      <c r="A36" s="156"/>
      <c r="B36" s="157" t="s">
        <v>1514</v>
      </c>
      <c r="C36" s="158">
        <v>6786</v>
      </c>
      <c r="D36" s="159" t="s">
        <v>1515</v>
      </c>
      <c r="E36" s="140" t="s">
        <v>1516</v>
      </c>
      <c r="F36" s="156">
        <v>38300191</v>
      </c>
      <c r="G36" s="156" t="s">
        <v>1421</v>
      </c>
      <c r="H36" s="156">
        <v>36901027</v>
      </c>
      <c r="I36" s="160" t="s">
        <v>1517</v>
      </c>
      <c r="J36" s="127">
        <v>22300</v>
      </c>
      <c r="K36" s="146">
        <v>15479.1</v>
      </c>
      <c r="L36" s="158">
        <f t="shared" ref="L36:L48" si="6">K36+C36-J36</f>
        <v>-34.900000000001455</v>
      </c>
      <c r="M36" s="140">
        <v>4501860589</v>
      </c>
      <c r="N36" s="161">
        <v>6786</v>
      </c>
      <c r="O36" s="120">
        <f t="shared" si="3"/>
        <v>0</v>
      </c>
    </row>
    <row r="37" spans="1:15" s="162" customFormat="1" ht="72" hidden="1" outlineLevel="1" x14ac:dyDescent="0.25">
      <c r="A37" s="156"/>
      <c r="B37" s="157" t="s">
        <v>1518</v>
      </c>
      <c r="C37" s="158">
        <v>2604</v>
      </c>
      <c r="D37" s="159" t="s">
        <v>1519</v>
      </c>
      <c r="E37" s="140" t="s">
        <v>1520</v>
      </c>
      <c r="F37" s="156">
        <v>38300191</v>
      </c>
      <c r="G37" s="156" t="s">
        <v>1421</v>
      </c>
      <c r="H37" s="156">
        <v>36901024</v>
      </c>
      <c r="I37" s="160" t="s">
        <v>1427</v>
      </c>
      <c r="J37" s="127">
        <v>2091200</v>
      </c>
      <c r="K37" s="146">
        <v>2088403.27</v>
      </c>
      <c r="L37" s="158">
        <f t="shared" si="6"/>
        <v>-192.72999999998137</v>
      </c>
      <c r="M37" s="140">
        <v>4501592941</v>
      </c>
      <c r="N37" s="161">
        <v>2587.1</v>
      </c>
      <c r="O37" s="120">
        <f t="shared" si="3"/>
        <v>16.900000000000091</v>
      </c>
    </row>
    <row r="38" spans="1:15" s="162" customFormat="1" ht="29.25" hidden="1" outlineLevel="1" x14ac:dyDescent="0.25">
      <c r="A38" s="156"/>
      <c r="B38" s="163" t="s">
        <v>1521</v>
      </c>
      <c r="C38" s="164">
        <v>19200</v>
      </c>
      <c r="D38" s="159" t="s">
        <v>1522</v>
      </c>
      <c r="E38" s="140" t="s">
        <v>1523</v>
      </c>
      <c r="F38" s="112">
        <v>38300191</v>
      </c>
      <c r="G38" s="117" t="s">
        <v>1421</v>
      </c>
      <c r="H38" s="112">
        <v>3690111</v>
      </c>
      <c r="I38" s="112" t="s">
        <v>1455</v>
      </c>
      <c r="J38" s="127">
        <v>210000</v>
      </c>
      <c r="K38" s="146">
        <v>190647.2</v>
      </c>
      <c r="L38" s="158">
        <f t="shared" si="6"/>
        <v>-152.79999999998836</v>
      </c>
      <c r="M38" s="140">
        <v>4501608525</v>
      </c>
      <c r="N38" s="161">
        <f>12799.99+6399.99</f>
        <v>19199.98</v>
      </c>
      <c r="O38" s="120">
        <f t="shared" si="3"/>
        <v>2.0000000000436557E-2</v>
      </c>
    </row>
    <row r="39" spans="1:15" s="162" customFormat="1" ht="15" hidden="1" outlineLevel="1" x14ac:dyDescent="0.25">
      <c r="A39" s="156"/>
      <c r="B39" s="163" t="s">
        <v>1399</v>
      </c>
      <c r="C39" s="164">
        <v>1930.5</v>
      </c>
      <c r="D39" s="159" t="s">
        <v>1524</v>
      </c>
      <c r="E39" s="140"/>
      <c r="F39" s="156">
        <v>38300191</v>
      </c>
      <c r="G39" s="156" t="s">
        <v>1421</v>
      </c>
      <c r="H39" s="156">
        <v>36901024</v>
      </c>
      <c r="I39" s="160" t="s">
        <v>1427</v>
      </c>
      <c r="J39" s="127">
        <v>2083200</v>
      </c>
      <c r="K39" s="146">
        <v>2081306.56</v>
      </c>
      <c r="L39" s="158">
        <f t="shared" si="6"/>
        <v>37.060000000055879</v>
      </c>
      <c r="M39" s="165">
        <v>4501864711</v>
      </c>
      <c r="N39" s="161">
        <f>1650*1.17</f>
        <v>1930.4999999999998</v>
      </c>
      <c r="O39" s="120">
        <f t="shared" si="3"/>
        <v>0</v>
      </c>
    </row>
    <row r="40" spans="1:15" s="162" customFormat="1" ht="43.5" hidden="1" outlineLevel="1" x14ac:dyDescent="0.25">
      <c r="A40" s="156"/>
      <c r="B40" s="163" t="s">
        <v>1525</v>
      </c>
      <c r="C40" s="164">
        <v>9330</v>
      </c>
      <c r="D40" s="159" t="s">
        <v>1526</v>
      </c>
      <c r="E40" s="140" t="s">
        <v>1527</v>
      </c>
      <c r="F40" s="156">
        <v>38300191</v>
      </c>
      <c r="G40" s="156" t="s">
        <v>1421</v>
      </c>
      <c r="H40" s="156">
        <v>36901101</v>
      </c>
      <c r="I40" s="160" t="s">
        <v>1528</v>
      </c>
      <c r="J40" s="127">
        <v>737000</v>
      </c>
      <c r="K40" s="146">
        <v>726718.7</v>
      </c>
      <c r="L40" s="158">
        <f t="shared" si="6"/>
        <v>-951.30000000004657</v>
      </c>
      <c r="M40" s="166">
        <v>4501610391</v>
      </c>
      <c r="N40" s="161">
        <f>9330</f>
        <v>9330</v>
      </c>
      <c r="O40" s="120">
        <f t="shared" si="3"/>
        <v>0</v>
      </c>
    </row>
    <row r="41" spans="1:15" ht="129" hidden="1" outlineLevel="1" x14ac:dyDescent="0.25">
      <c r="A41" s="112"/>
      <c r="B41" s="122" t="s">
        <v>1457</v>
      </c>
      <c r="C41" s="123">
        <v>4995</v>
      </c>
      <c r="D41" s="124" t="s">
        <v>1458</v>
      </c>
      <c r="E41" s="125" t="s">
        <v>1529</v>
      </c>
      <c r="F41" s="133">
        <v>38300121</v>
      </c>
      <c r="G41" s="134" t="s">
        <v>1460</v>
      </c>
      <c r="H41" s="112">
        <v>36901031</v>
      </c>
      <c r="I41" s="112" t="s">
        <v>1461</v>
      </c>
      <c r="J41" s="127">
        <v>157500</v>
      </c>
      <c r="K41" s="128" t="s">
        <v>1462</v>
      </c>
      <c r="L41" s="135">
        <f t="shared" si="6"/>
        <v>-93.779999999998836</v>
      </c>
      <c r="M41" s="125">
        <v>4501861873</v>
      </c>
      <c r="N41" s="130">
        <v>4269.17</v>
      </c>
      <c r="O41" s="120">
        <f t="shared" si="3"/>
        <v>725.82999999999993</v>
      </c>
    </row>
    <row r="42" spans="1:15" s="162" customFormat="1" ht="29.25" hidden="1" outlineLevel="1" x14ac:dyDescent="0.25">
      <c r="A42" s="156"/>
      <c r="B42" s="163" t="s">
        <v>1530</v>
      </c>
      <c r="C42" s="164">
        <v>10000</v>
      </c>
      <c r="D42" s="167" t="s">
        <v>1531</v>
      </c>
      <c r="E42" s="140" t="s">
        <v>1527</v>
      </c>
      <c r="F42" s="156">
        <v>38300191</v>
      </c>
      <c r="G42" s="156" t="s">
        <v>1421</v>
      </c>
      <c r="H42" s="156">
        <v>36901021</v>
      </c>
      <c r="I42" s="160" t="s">
        <v>1507</v>
      </c>
      <c r="J42" s="127">
        <v>9901100</v>
      </c>
      <c r="K42" s="146">
        <v>9891062.3200000003</v>
      </c>
      <c r="L42" s="158">
        <f t="shared" si="6"/>
        <v>-37.679999999701977</v>
      </c>
      <c r="M42" s="140">
        <v>4501842080</v>
      </c>
      <c r="N42" s="161">
        <v>9851.4</v>
      </c>
      <c r="O42" s="120">
        <f t="shared" si="3"/>
        <v>148.60000000000036</v>
      </c>
    </row>
    <row r="43" spans="1:15" s="162" customFormat="1" ht="15" hidden="1" outlineLevel="1" x14ac:dyDescent="0.25">
      <c r="A43" s="156"/>
      <c r="B43" s="163" t="s">
        <v>1532</v>
      </c>
      <c r="C43" s="164">
        <v>1700</v>
      </c>
      <c r="D43" s="159" t="s">
        <v>1533</v>
      </c>
      <c r="E43" s="140" t="s">
        <v>1527</v>
      </c>
      <c r="F43" s="112">
        <v>38300191</v>
      </c>
      <c r="G43" s="117" t="s">
        <v>1421</v>
      </c>
      <c r="H43" s="112">
        <v>369010251</v>
      </c>
      <c r="I43" s="112" t="s">
        <v>1441</v>
      </c>
      <c r="J43" s="127">
        <v>111000</v>
      </c>
      <c r="K43" s="146">
        <v>109160.92</v>
      </c>
      <c r="L43" s="158">
        <f t="shared" si="6"/>
        <v>-139.08000000000175</v>
      </c>
      <c r="M43" s="140"/>
      <c r="N43" s="161"/>
      <c r="O43" s="120">
        <f t="shared" si="3"/>
        <v>1700</v>
      </c>
    </row>
    <row r="44" spans="1:15" s="162" customFormat="1" ht="15" hidden="1" outlineLevel="1" x14ac:dyDescent="0.25">
      <c r="A44" s="156"/>
      <c r="B44" s="163" t="s">
        <v>1534</v>
      </c>
      <c r="C44" s="164">
        <v>8820</v>
      </c>
      <c r="D44" s="159" t="s">
        <v>1535</v>
      </c>
      <c r="E44" s="140" t="s">
        <v>1527</v>
      </c>
      <c r="F44" s="156">
        <v>38300191</v>
      </c>
      <c r="G44" s="156" t="s">
        <v>1421</v>
      </c>
      <c r="H44" s="156">
        <v>3690114</v>
      </c>
      <c r="I44" s="160" t="s">
        <v>1536</v>
      </c>
      <c r="J44" s="127">
        <v>392500</v>
      </c>
      <c r="K44" s="146">
        <v>383392.66</v>
      </c>
      <c r="L44" s="158">
        <f t="shared" si="6"/>
        <v>-287.34000000002561</v>
      </c>
      <c r="M44" s="140"/>
      <c r="N44" s="161"/>
      <c r="O44" s="120">
        <f t="shared" si="3"/>
        <v>8820</v>
      </c>
    </row>
    <row r="45" spans="1:15" s="162" customFormat="1" ht="29.25" hidden="1" outlineLevel="1" x14ac:dyDescent="0.25">
      <c r="A45" s="156"/>
      <c r="B45" s="168" t="s">
        <v>1537</v>
      </c>
      <c r="C45" s="164">
        <v>4645662</v>
      </c>
      <c r="D45" s="159" t="s">
        <v>1538</v>
      </c>
      <c r="E45" s="140" t="s">
        <v>1527</v>
      </c>
      <c r="F45" s="156">
        <v>38300121</v>
      </c>
      <c r="G45" s="156" t="s">
        <v>1460</v>
      </c>
      <c r="H45" s="156">
        <v>3690103</v>
      </c>
      <c r="I45" s="112" t="s">
        <v>1539</v>
      </c>
      <c r="J45" s="127">
        <v>10218000</v>
      </c>
      <c r="K45" s="146">
        <v>5571356.8899999997</v>
      </c>
      <c r="L45" s="158">
        <f t="shared" si="6"/>
        <v>-981.10999999940395</v>
      </c>
      <c r="M45" s="140"/>
      <c r="N45" s="161"/>
      <c r="O45" s="120">
        <f t="shared" si="3"/>
        <v>4645662</v>
      </c>
    </row>
    <row r="46" spans="1:15" s="162" customFormat="1" ht="43.5" hidden="1" outlineLevel="1" x14ac:dyDescent="0.25">
      <c r="A46" s="156"/>
      <c r="B46" s="168" t="s">
        <v>1537</v>
      </c>
      <c r="C46" s="164">
        <v>1999999</v>
      </c>
      <c r="D46" s="159" t="s">
        <v>1540</v>
      </c>
      <c r="E46" s="140" t="s">
        <v>1527</v>
      </c>
      <c r="F46" s="156">
        <v>38300191</v>
      </c>
      <c r="G46" s="156" t="s">
        <v>1421</v>
      </c>
      <c r="H46" s="156">
        <v>3690103</v>
      </c>
      <c r="I46" s="112" t="s">
        <v>1539</v>
      </c>
      <c r="J46" s="127">
        <v>4000000</v>
      </c>
      <c r="K46" s="146">
        <v>2000000</v>
      </c>
      <c r="L46" s="158">
        <f t="shared" si="6"/>
        <v>-1</v>
      </c>
      <c r="M46" s="140"/>
      <c r="N46" s="161"/>
      <c r="O46" s="120">
        <f t="shared" si="3"/>
        <v>1999999</v>
      </c>
    </row>
    <row r="47" spans="1:15" s="162" customFormat="1" ht="15" hidden="1" outlineLevel="1" x14ac:dyDescent="0.25">
      <c r="A47" s="156"/>
      <c r="B47" s="163" t="s">
        <v>1541</v>
      </c>
      <c r="C47" s="164">
        <f>4000000*1.17</f>
        <v>4680000</v>
      </c>
      <c r="D47" s="159" t="s">
        <v>1542</v>
      </c>
      <c r="E47" s="140" t="s">
        <v>1527</v>
      </c>
      <c r="F47" s="133">
        <v>38300196</v>
      </c>
      <c r="G47" s="133" t="s">
        <v>1543</v>
      </c>
      <c r="H47" s="156">
        <v>36901023</v>
      </c>
      <c r="I47" s="160" t="s">
        <v>1544</v>
      </c>
      <c r="J47" s="127">
        <v>4680000</v>
      </c>
      <c r="K47" s="146">
        <v>0</v>
      </c>
      <c r="L47" s="158">
        <f t="shared" si="6"/>
        <v>0</v>
      </c>
      <c r="M47" s="140">
        <v>4501525029</v>
      </c>
      <c r="N47" s="161">
        <v>3975004.8</v>
      </c>
      <c r="O47" s="120">
        <f t="shared" si="3"/>
        <v>704995.20000000019</v>
      </c>
    </row>
    <row r="48" spans="1:15" s="162" customFormat="1" ht="15" hidden="1" outlineLevel="1" x14ac:dyDescent="0.25">
      <c r="A48" s="156"/>
      <c r="B48" s="163" t="s">
        <v>1541</v>
      </c>
      <c r="C48" s="12">
        <f>1170023.4+2365000</f>
        <v>3535023.4</v>
      </c>
      <c r="D48" s="159" t="s">
        <v>1545</v>
      </c>
      <c r="E48" s="140" t="s">
        <v>1527</v>
      </c>
      <c r="F48" s="156">
        <v>38300191</v>
      </c>
      <c r="G48" s="156" t="s">
        <v>1421</v>
      </c>
      <c r="H48" s="156">
        <v>36901023</v>
      </c>
      <c r="I48" s="160" t="s">
        <v>1544</v>
      </c>
      <c r="J48" s="127">
        <v>3819000</v>
      </c>
      <c r="K48" s="146">
        <v>283636.15999999997</v>
      </c>
      <c r="L48" s="158">
        <f t="shared" si="6"/>
        <v>-340.43999999994412</v>
      </c>
      <c r="M48" s="140">
        <v>4501815251</v>
      </c>
      <c r="N48" s="169">
        <v>280800</v>
      </c>
      <c r="O48" s="9">
        <f>C48-N48-N49-N50-N51-N52</f>
        <v>764989.39999999991</v>
      </c>
    </row>
    <row r="49" spans="1:15" s="162" customFormat="1" ht="15" hidden="1" outlineLevel="1" x14ac:dyDescent="0.25">
      <c r="A49" s="156"/>
      <c r="B49" s="163" t="s">
        <v>1541</v>
      </c>
      <c r="C49" s="11"/>
      <c r="D49" s="159" t="s">
        <v>1546</v>
      </c>
      <c r="E49" s="140" t="s">
        <v>1527</v>
      </c>
      <c r="F49" s="156">
        <v>38300191</v>
      </c>
      <c r="G49" s="156" t="s">
        <v>1421</v>
      </c>
      <c r="H49" s="156">
        <v>36901024</v>
      </c>
      <c r="I49" s="160" t="s">
        <v>1544</v>
      </c>
      <c r="J49" s="127"/>
      <c r="K49" s="146"/>
      <c r="L49" s="158"/>
      <c r="M49" s="140">
        <v>4501765974</v>
      </c>
      <c r="N49" s="169">
        <v>229320</v>
      </c>
      <c r="O49" s="8"/>
    </row>
    <row r="50" spans="1:15" s="162" customFormat="1" ht="15" hidden="1" outlineLevel="1" x14ac:dyDescent="0.25">
      <c r="A50" s="156"/>
      <c r="B50" s="163" t="s">
        <v>1541</v>
      </c>
      <c r="C50" s="11"/>
      <c r="D50" s="159" t="s">
        <v>1547</v>
      </c>
      <c r="E50" s="140" t="s">
        <v>1527</v>
      </c>
      <c r="F50" s="156">
        <v>38300193</v>
      </c>
      <c r="G50" s="156" t="s">
        <v>1421</v>
      </c>
      <c r="H50" s="156">
        <v>36901025</v>
      </c>
      <c r="I50" s="160" t="s">
        <v>1544</v>
      </c>
      <c r="J50" s="127"/>
      <c r="K50" s="146"/>
      <c r="L50" s="158"/>
      <c r="M50" s="140">
        <v>4501842110</v>
      </c>
      <c r="N50" s="169">
        <v>1710550</v>
      </c>
      <c r="O50" s="8"/>
    </row>
    <row r="51" spans="1:15" s="162" customFormat="1" ht="15" hidden="1" outlineLevel="1" x14ac:dyDescent="0.25">
      <c r="A51" s="156"/>
      <c r="B51" s="163" t="s">
        <v>1541</v>
      </c>
      <c r="C51" s="11"/>
      <c r="D51" s="159" t="s">
        <v>1548</v>
      </c>
      <c r="E51" s="140" t="s">
        <v>1527</v>
      </c>
      <c r="F51" s="156">
        <v>38300194</v>
      </c>
      <c r="G51" s="156" t="s">
        <v>1421</v>
      </c>
      <c r="H51" s="156">
        <v>36901026</v>
      </c>
      <c r="I51" s="160" t="s">
        <v>1544</v>
      </c>
      <c r="J51" s="127"/>
      <c r="K51" s="146"/>
      <c r="L51" s="158"/>
      <c r="M51" s="140">
        <v>4501765964</v>
      </c>
      <c r="N51" s="169">
        <f>410400*1.17</f>
        <v>480167.99999999994</v>
      </c>
      <c r="O51" s="8"/>
    </row>
    <row r="52" spans="1:15" s="162" customFormat="1" ht="15" hidden="1" outlineLevel="1" x14ac:dyDescent="0.25">
      <c r="A52" s="156"/>
      <c r="B52" s="163" t="s">
        <v>1541</v>
      </c>
      <c r="C52" s="10"/>
      <c r="D52" s="170" t="s">
        <v>1549</v>
      </c>
      <c r="E52" s="171" t="s">
        <v>1527</v>
      </c>
      <c r="F52" s="172">
        <v>38300195</v>
      </c>
      <c r="G52" s="172" t="s">
        <v>1421</v>
      </c>
      <c r="H52" s="172">
        <v>36901027</v>
      </c>
      <c r="I52" s="173" t="s">
        <v>1544</v>
      </c>
      <c r="J52" s="127"/>
      <c r="K52" s="146"/>
      <c r="L52" s="158"/>
      <c r="M52" s="140">
        <v>4501777431</v>
      </c>
      <c r="N52" s="169">
        <v>69196</v>
      </c>
      <c r="O52" s="7"/>
    </row>
    <row r="53" spans="1:15" s="162" customFormat="1" ht="15" hidden="1" outlineLevel="1" x14ac:dyDescent="0.25">
      <c r="A53" s="156"/>
      <c r="B53" s="163"/>
      <c r="C53" s="174"/>
      <c r="D53" s="170" t="s">
        <v>1549</v>
      </c>
      <c r="E53" s="171" t="s">
        <v>1527</v>
      </c>
      <c r="F53" s="172">
        <v>38300196</v>
      </c>
      <c r="G53" s="172" t="s">
        <v>1421</v>
      </c>
      <c r="H53" s="172">
        <v>36901028</v>
      </c>
      <c r="I53" s="173" t="s">
        <v>1544</v>
      </c>
      <c r="J53" s="127"/>
      <c r="K53" s="146"/>
      <c r="L53" s="158"/>
      <c r="M53" s="140">
        <v>4501880614</v>
      </c>
      <c r="N53" s="169">
        <v>101524.41</v>
      </c>
      <c r="O53" s="175"/>
    </row>
    <row r="54" spans="1:15" s="162" customFormat="1" ht="15" hidden="1" outlineLevel="1" x14ac:dyDescent="0.25">
      <c r="A54" s="156"/>
      <c r="B54" s="163" t="s">
        <v>1550</v>
      </c>
      <c r="C54" s="164">
        <f>1300*1.17</f>
        <v>1521</v>
      </c>
      <c r="D54" s="159" t="s">
        <v>1551</v>
      </c>
      <c r="E54" s="140" t="s">
        <v>1527</v>
      </c>
      <c r="F54" s="156">
        <v>38300191</v>
      </c>
      <c r="G54" s="156" t="s">
        <v>1421</v>
      </c>
      <c r="H54" s="156">
        <v>36901027</v>
      </c>
      <c r="I54" s="160" t="s">
        <v>1427</v>
      </c>
      <c r="J54" s="127">
        <v>24000</v>
      </c>
      <c r="K54" s="146">
        <v>22265.1</v>
      </c>
      <c r="L54" s="158">
        <f>K54+C54-J54</f>
        <v>-213.90000000000146</v>
      </c>
      <c r="M54" s="140">
        <v>4501865619</v>
      </c>
      <c r="N54" s="161">
        <f>1300*1.17</f>
        <v>1521</v>
      </c>
      <c r="O54" s="120">
        <f>C54-N54</f>
        <v>0</v>
      </c>
    </row>
    <row r="55" spans="1:15" ht="15" hidden="1" outlineLevel="1" x14ac:dyDescent="0.25">
      <c r="A55" s="112"/>
      <c r="B55" s="157" t="s">
        <v>1552</v>
      </c>
      <c r="C55" s="176">
        <v>769761</v>
      </c>
      <c r="D55" s="159" t="s">
        <v>1553</v>
      </c>
      <c r="E55" s="140" t="s">
        <v>1527</v>
      </c>
      <c r="F55" s="177">
        <v>38300216</v>
      </c>
      <c r="G55" s="133" t="s">
        <v>1554</v>
      </c>
      <c r="H55" s="178">
        <v>3690101</v>
      </c>
      <c r="I55" s="156" t="s">
        <v>1554</v>
      </c>
      <c r="J55" s="127">
        <v>42000000</v>
      </c>
      <c r="K55" s="143">
        <v>40838579</v>
      </c>
      <c r="L55" s="158">
        <f>K55+C55-J55</f>
        <v>-391660</v>
      </c>
      <c r="M55" s="125">
        <v>1001314288</v>
      </c>
      <c r="N55" s="130">
        <v>796761</v>
      </c>
      <c r="O55" s="131">
        <f>C55-N55</f>
        <v>-27000</v>
      </c>
    </row>
    <row r="56" spans="1:15" ht="72" hidden="1" outlineLevel="1" x14ac:dyDescent="0.25">
      <c r="A56" s="112"/>
      <c r="B56" s="157" t="s">
        <v>1555</v>
      </c>
      <c r="C56" s="176">
        <f>32359*1.17</f>
        <v>37860.03</v>
      </c>
      <c r="D56" s="159" t="s">
        <v>1556</v>
      </c>
      <c r="E56" s="140" t="s">
        <v>1527</v>
      </c>
      <c r="F56" s="178">
        <v>38300191</v>
      </c>
      <c r="G56" s="156" t="s">
        <v>1421</v>
      </c>
      <c r="H56" s="178">
        <v>3690112</v>
      </c>
      <c r="I56" s="156" t="s">
        <v>1422</v>
      </c>
      <c r="J56" s="127">
        <v>2048000</v>
      </c>
      <c r="K56" s="143">
        <v>2009987.51</v>
      </c>
      <c r="L56" s="158">
        <f>K56+C56-J56</f>
        <v>-152.45999999996275</v>
      </c>
      <c r="M56" s="125" t="s">
        <v>1557</v>
      </c>
      <c r="N56" s="130">
        <f>15982+7897.5+1579.5+5967+69193</f>
        <v>100619</v>
      </c>
      <c r="O56" s="131">
        <f>C56-N56</f>
        <v>-62758.97</v>
      </c>
    </row>
    <row r="57" spans="1:15" ht="15" hidden="1" outlineLevel="1" x14ac:dyDescent="0.25">
      <c r="A57" s="112"/>
      <c r="B57" s="157" t="s">
        <v>1400</v>
      </c>
      <c r="C57" s="164">
        <v>1486000</v>
      </c>
      <c r="D57" s="6" t="s">
        <v>1558</v>
      </c>
      <c r="E57" s="140" t="s">
        <v>1527</v>
      </c>
      <c r="F57" s="177">
        <v>38300105</v>
      </c>
      <c r="G57" s="133" t="s">
        <v>1436</v>
      </c>
      <c r="H57" s="133">
        <v>3690102</v>
      </c>
      <c r="I57" s="133" t="s">
        <v>1437</v>
      </c>
      <c r="J57" s="127">
        <v>2658500</v>
      </c>
      <c r="K57" s="143">
        <v>1172467.3</v>
      </c>
      <c r="L57" s="158">
        <f>K57+C57-J57</f>
        <v>-32.700000000186265</v>
      </c>
      <c r="M57" s="125">
        <v>4501455533</v>
      </c>
      <c r="N57" s="130">
        <v>99450</v>
      </c>
      <c r="O57" s="131">
        <f>C57-N57-N59</f>
        <v>-402070</v>
      </c>
    </row>
    <row r="58" spans="1:15" ht="15" hidden="1" outlineLevel="1" x14ac:dyDescent="0.25">
      <c r="A58" s="112"/>
      <c r="B58" s="157" t="s">
        <v>1559</v>
      </c>
      <c r="C58" s="164"/>
      <c r="D58" s="5"/>
      <c r="E58" s="140" t="s">
        <v>1527</v>
      </c>
      <c r="F58" s="177">
        <v>38300106</v>
      </c>
      <c r="G58" s="133" t="s">
        <v>1436</v>
      </c>
      <c r="H58" s="133">
        <v>3690103</v>
      </c>
      <c r="I58" s="133" t="s">
        <v>1437</v>
      </c>
      <c r="J58" s="127"/>
      <c r="K58" s="143"/>
      <c r="L58" s="158"/>
      <c r="M58" s="125">
        <v>4501847257</v>
      </c>
      <c r="N58" s="130">
        <v>264022.21000000002</v>
      </c>
      <c r="O58" s="131"/>
    </row>
    <row r="59" spans="1:15" ht="15" hidden="1" outlineLevel="1" x14ac:dyDescent="0.25">
      <c r="A59" s="112"/>
      <c r="B59" s="157" t="s">
        <v>1560</v>
      </c>
      <c r="C59" s="164"/>
      <c r="D59" s="4"/>
      <c r="E59" s="140" t="s">
        <v>1527</v>
      </c>
      <c r="F59" s="177">
        <v>38300105</v>
      </c>
      <c r="G59" s="133" t="s">
        <v>1436</v>
      </c>
      <c r="H59" s="133">
        <v>3690102</v>
      </c>
      <c r="I59" s="133" t="s">
        <v>1437</v>
      </c>
      <c r="J59" s="127"/>
      <c r="K59" s="143"/>
      <c r="L59" s="158"/>
      <c r="M59" s="125">
        <v>4501480810</v>
      </c>
      <c r="N59" s="130">
        <f>1738620+50000</f>
        <v>1788620</v>
      </c>
      <c r="O59" s="131"/>
    </row>
    <row r="60" spans="1:15" ht="30" hidden="1" outlineLevel="1" x14ac:dyDescent="0.25">
      <c r="A60" s="112"/>
      <c r="B60" s="179" t="s">
        <v>1561</v>
      </c>
      <c r="C60" s="164">
        <v>50000</v>
      </c>
      <c r="D60" s="180" t="s">
        <v>1562</v>
      </c>
      <c r="E60" s="140" t="s">
        <v>1527</v>
      </c>
      <c r="F60" s="177">
        <v>38300121</v>
      </c>
      <c r="G60" s="133" t="s">
        <v>1460</v>
      </c>
      <c r="H60" s="133">
        <v>3690103</v>
      </c>
      <c r="I60" s="133" t="s">
        <v>1563</v>
      </c>
      <c r="J60" s="127">
        <v>7593200</v>
      </c>
      <c r="K60" s="143">
        <v>7543157.9500000002</v>
      </c>
      <c r="L60" s="158">
        <f>K60+C60-J60</f>
        <v>-42.049999999813735</v>
      </c>
      <c r="M60" s="125">
        <v>4501878674</v>
      </c>
      <c r="N60" s="130">
        <v>40001.129999999997</v>
      </c>
      <c r="O60" s="131">
        <f>C60-N60</f>
        <v>9998.8700000000026</v>
      </c>
    </row>
    <row r="61" spans="1:15" ht="15" hidden="1" outlineLevel="1" x14ac:dyDescent="0.25">
      <c r="A61" s="112"/>
      <c r="B61" s="157" t="s">
        <v>1558</v>
      </c>
      <c r="C61" s="164">
        <v>120000</v>
      </c>
      <c r="D61" s="156" t="s">
        <v>1558</v>
      </c>
      <c r="E61" s="140" t="s">
        <v>1527</v>
      </c>
      <c r="F61" s="178">
        <v>38300191</v>
      </c>
      <c r="G61" s="156" t="s">
        <v>1421</v>
      </c>
      <c r="H61" s="156">
        <v>3690101</v>
      </c>
      <c r="I61" s="156" t="s">
        <v>1554</v>
      </c>
      <c r="J61" s="127">
        <v>170250</v>
      </c>
      <c r="K61" s="143">
        <v>50221.67</v>
      </c>
      <c r="L61" s="158">
        <f>K61+C61-J61</f>
        <v>-28.330000000016298</v>
      </c>
      <c r="M61" s="125"/>
      <c r="N61" s="130"/>
      <c r="O61" s="131">
        <f>C61-N61</f>
        <v>120000</v>
      </c>
    </row>
    <row r="62" spans="1:15" ht="15" hidden="1" outlineLevel="1" x14ac:dyDescent="0.25">
      <c r="A62" s="112"/>
      <c r="B62" s="157" t="s">
        <v>1564</v>
      </c>
      <c r="C62" s="164">
        <v>120000</v>
      </c>
      <c r="D62" s="181" t="s">
        <v>1565</v>
      </c>
      <c r="E62" s="140" t="s">
        <v>1527</v>
      </c>
      <c r="F62" s="178">
        <v>38300191</v>
      </c>
      <c r="G62" s="156" t="s">
        <v>1421</v>
      </c>
      <c r="H62" s="156">
        <v>3690102</v>
      </c>
      <c r="I62" s="156" t="s">
        <v>1437</v>
      </c>
      <c r="J62" s="127">
        <v>174130</v>
      </c>
      <c r="K62" s="143">
        <v>54121.120000000003</v>
      </c>
      <c r="L62" s="158">
        <f>K62+C62-J62</f>
        <v>-8.8800000000046566</v>
      </c>
      <c r="M62" s="125">
        <v>4501475211</v>
      </c>
      <c r="N62" s="130">
        <v>198900</v>
      </c>
      <c r="O62" s="182">
        <f>C62-N62-N59</f>
        <v>-1867520</v>
      </c>
    </row>
    <row r="63" spans="1:15" ht="57.75" hidden="1" outlineLevel="1" x14ac:dyDescent="0.25">
      <c r="A63" s="112"/>
      <c r="B63" s="183" t="s">
        <v>1566</v>
      </c>
      <c r="C63" s="164">
        <f>2449000+5397508</f>
        <v>7846508</v>
      </c>
      <c r="D63" s="156" t="s">
        <v>1558</v>
      </c>
      <c r="E63" s="140" t="s">
        <v>1527</v>
      </c>
      <c r="F63" s="178">
        <v>38300191</v>
      </c>
      <c r="G63" s="156" t="s">
        <v>1421</v>
      </c>
      <c r="H63" s="156">
        <v>36901021</v>
      </c>
      <c r="I63" s="160" t="s">
        <v>1507</v>
      </c>
      <c r="J63" s="127">
        <v>23140000</v>
      </c>
      <c r="K63" s="143">
        <v>15282640.32</v>
      </c>
      <c r="L63" s="158">
        <f>K63+C63-J63</f>
        <v>-10851.679999999702</v>
      </c>
      <c r="M63" s="125"/>
      <c r="N63" s="130"/>
      <c r="O63" s="3">
        <f>C63-N63-N64</f>
        <v>2449033.13</v>
      </c>
    </row>
    <row r="64" spans="1:15" ht="15" hidden="1" outlineLevel="1" x14ac:dyDescent="0.25">
      <c r="A64" s="112"/>
      <c r="B64" s="183" t="s">
        <v>1567</v>
      </c>
      <c r="C64" s="164"/>
      <c r="D64" s="156"/>
      <c r="E64" s="140"/>
      <c r="F64" s="178"/>
      <c r="G64" s="156"/>
      <c r="H64" s="156"/>
      <c r="I64" s="160"/>
      <c r="J64" s="127"/>
      <c r="K64" s="143"/>
      <c r="L64" s="158"/>
      <c r="M64" s="125">
        <v>4501813990</v>
      </c>
      <c r="N64" s="130">
        <f>155844+663390+442260+131625+294840+136890+454285.73+57283.2+89248.07+1785.89+297507.6+118997.42+7+173562.48+2379948.48</f>
        <v>5397474.8700000001</v>
      </c>
      <c r="O64" s="2"/>
    </row>
    <row r="65" spans="1:15" ht="29.25" hidden="1" collapsed="1" x14ac:dyDescent="0.25">
      <c r="A65" s="112"/>
      <c r="B65" s="157" t="s">
        <v>1568</v>
      </c>
      <c r="C65" s="164">
        <v>130000</v>
      </c>
      <c r="D65" s="140" t="s">
        <v>1569</v>
      </c>
      <c r="E65" s="140" t="s">
        <v>1527</v>
      </c>
      <c r="F65" s="178">
        <v>38300191</v>
      </c>
      <c r="G65" s="156" t="s">
        <v>1421</v>
      </c>
      <c r="H65" s="156">
        <v>36901022</v>
      </c>
      <c r="I65" s="156" t="s">
        <v>1431</v>
      </c>
      <c r="J65" s="127">
        <v>915000</v>
      </c>
      <c r="K65" s="143">
        <v>784299.45</v>
      </c>
      <c r="L65" s="158">
        <f>K65+C65-J65</f>
        <v>-700.55000000004657</v>
      </c>
      <c r="M65" s="125"/>
      <c r="N65" s="130"/>
      <c r="O65" s="3">
        <f>C65-N65-N66-N67</f>
        <v>75373.51999999999</v>
      </c>
    </row>
    <row r="66" spans="1:15" ht="15" hidden="1" x14ac:dyDescent="0.25">
      <c r="A66" s="112"/>
      <c r="B66" s="157" t="s">
        <v>1570</v>
      </c>
      <c r="C66" s="164"/>
      <c r="D66" s="140" t="s">
        <v>1571</v>
      </c>
      <c r="E66" s="140" t="s">
        <v>1527</v>
      </c>
      <c r="F66" s="178">
        <v>38300191</v>
      </c>
      <c r="G66" s="156" t="s">
        <v>1421</v>
      </c>
      <c r="H66" s="156">
        <v>36901022</v>
      </c>
      <c r="I66" s="156" t="s">
        <v>1431</v>
      </c>
      <c r="J66" s="127"/>
      <c r="K66" s="143"/>
      <c r="L66" s="158"/>
      <c r="M66" s="125">
        <v>4501560455</v>
      </c>
      <c r="N66" s="130">
        <v>33992.01</v>
      </c>
      <c r="O66" s="1"/>
    </row>
    <row r="67" spans="1:15" ht="15" hidden="1" x14ac:dyDescent="0.25">
      <c r="A67" s="112"/>
      <c r="B67" s="157" t="s">
        <v>1572</v>
      </c>
      <c r="C67" s="164"/>
      <c r="D67" s="140" t="s">
        <v>1571</v>
      </c>
      <c r="E67" s="140" t="s">
        <v>1527</v>
      </c>
      <c r="F67" s="178">
        <v>38300191</v>
      </c>
      <c r="G67" s="156" t="s">
        <v>1421</v>
      </c>
      <c r="H67" s="156">
        <v>36901022</v>
      </c>
      <c r="I67" s="156" t="s">
        <v>1431</v>
      </c>
      <c r="J67" s="127"/>
      <c r="K67" s="143"/>
      <c r="L67" s="158"/>
      <c r="M67" s="125">
        <v>4501792786</v>
      </c>
      <c r="N67" s="130">
        <f>18869.99+1764.48</f>
        <v>20634.47</v>
      </c>
      <c r="O67" s="2"/>
    </row>
    <row r="68" spans="1:15" ht="15" hidden="1" x14ac:dyDescent="0.25">
      <c r="A68" s="112"/>
      <c r="B68" s="184" t="s">
        <v>1573</v>
      </c>
      <c r="C68" s="164">
        <f>329000+1094.4+1310.4</f>
        <v>331404.80000000005</v>
      </c>
      <c r="D68" s="112" t="s">
        <v>1574</v>
      </c>
      <c r="E68" s="125" t="s">
        <v>1527</v>
      </c>
      <c r="F68" s="165">
        <v>38300191</v>
      </c>
      <c r="G68" s="112" t="s">
        <v>1421</v>
      </c>
      <c r="H68" s="112">
        <v>36901024</v>
      </c>
      <c r="I68" s="112" t="s">
        <v>1427</v>
      </c>
      <c r="J68" s="127">
        <v>2415000</v>
      </c>
      <c r="K68" s="143">
        <v>2082696.99</v>
      </c>
      <c r="L68" s="158">
        <f>K68+C68-J68</f>
        <v>-898.20999999996275</v>
      </c>
      <c r="M68" s="125">
        <v>4501868199</v>
      </c>
      <c r="N68" s="130">
        <f>1310.4</f>
        <v>1310.4000000000001</v>
      </c>
      <c r="O68" s="131">
        <f>C68-N68</f>
        <v>330094.40000000002</v>
      </c>
    </row>
    <row r="69" spans="1:15" ht="15" hidden="1" x14ac:dyDescent="0.25">
      <c r="A69" s="112"/>
      <c r="B69" s="184" t="s">
        <v>1575</v>
      </c>
      <c r="C69" s="164"/>
      <c r="D69" s="112" t="s">
        <v>1576</v>
      </c>
      <c r="E69" s="125" t="s">
        <v>1527</v>
      </c>
      <c r="F69" s="178">
        <v>38300191</v>
      </c>
      <c r="G69" s="112" t="s">
        <v>1421</v>
      </c>
      <c r="H69" s="112">
        <v>36901025</v>
      </c>
      <c r="I69" s="112" t="s">
        <v>1427</v>
      </c>
      <c r="J69" s="127"/>
      <c r="K69" s="143"/>
      <c r="L69" s="158"/>
      <c r="M69" s="125">
        <v>4501851991</v>
      </c>
      <c r="N69" s="130">
        <v>702</v>
      </c>
      <c r="O69" s="131"/>
    </row>
    <row r="70" spans="1:15" ht="15" hidden="1" x14ac:dyDescent="0.25">
      <c r="A70" s="112"/>
      <c r="B70" s="122" t="s">
        <v>1577</v>
      </c>
      <c r="C70" s="164"/>
      <c r="D70" s="112" t="s">
        <v>1558</v>
      </c>
      <c r="E70" s="125" t="s">
        <v>1527</v>
      </c>
      <c r="F70" s="165">
        <v>38300191</v>
      </c>
      <c r="G70" s="112" t="s">
        <v>1421</v>
      </c>
      <c r="H70" s="112">
        <v>36901025</v>
      </c>
      <c r="I70" s="112" t="s">
        <v>1427</v>
      </c>
      <c r="J70" s="127"/>
      <c r="K70" s="143"/>
      <c r="L70" s="158"/>
      <c r="M70" s="125">
        <v>4501879066</v>
      </c>
      <c r="N70" s="130">
        <v>1094</v>
      </c>
      <c r="O70" s="131"/>
    </row>
    <row r="71" spans="1:15" ht="15" hidden="1" x14ac:dyDescent="0.25">
      <c r="A71" s="112"/>
      <c r="B71" s="122" t="s">
        <v>1578</v>
      </c>
      <c r="C71" s="164">
        <v>1150000</v>
      </c>
      <c r="D71" s="112" t="s">
        <v>1558</v>
      </c>
      <c r="E71" s="125" t="s">
        <v>1527</v>
      </c>
      <c r="F71" s="165">
        <v>38300191</v>
      </c>
      <c r="G71" s="112" t="s">
        <v>1421</v>
      </c>
      <c r="H71" s="112">
        <v>36901025</v>
      </c>
      <c r="I71" s="112" t="s">
        <v>1579</v>
      </c>
      <c r="J71" s="127">
        <v>1905590</v>
      </c>
      <c r="K71" s="143">
        <v>755557.01</v>
      </c>
      <c r="L71" s="158">
        <f t="shared" ref="L71" si="7">K71+C71-J71</f>
        <v>-32.989999999990687</v>
      </c>
      <c r="M71" s="125">
        <v>4501679796</v>
      </c>
      <c r="N71" s="130">
        <f>150000*1.17</f>
        <v>175500</v>
      </c>
      <c r="O71" s="131">
        <f t="shared" ref="O71" si="8">C71-N71</f>
        <v>974500</v>
      </c>
    </row>
    <row r="72" spans="1:15" ht="15" hidden="1" x14ac:dyDescent="0.25">
      <c r="A72" s="112"/>
      <c r="B72" s="122" t="s">
        <v>1580</v>
      </c>
      <c r="C72" s="164">
        <v>1494000</v>
      </c>
      <c r="D72" s="112" t="s">
        <v>1558</v>
      </c>
      <c r="E72" s="125" t="s">
        <v>1527</v>
      </c>
      <c r="F72" s="165">
        <v>38300191</v>
      </c>
      <c r="G72" s="112" t="s">
        <v>1421</v>
      </c>
      <c r="H72" s="112">
        <v>36901025</v>
      </c>
      <c r="I72" s="112" t="s">
        <v>1579</v>
      </c>
      <c r="J72" s="127"/>
      <c r="K72" s="143"/>
      <c r="L72" s="158"/>
      <c r="M72" s="125">
        <v>4501664155</v>
      </c>
      <c r="N72" s="130">
        <v>200000</v>
      </c>
      <c r="O72" s="131"/>
    </row>
    <row r="73" spans="1:15" ht="15" hidden="1" x14ac:dyDescent="0.25">
      <c r="A73" s="112"/>
      <c r="B73" s="122" t="s">
        <v>1573</v>
      </c>
      <c r="C73" s="164">
        <v>20000</v>
      </c>
      <c r="D73" s="112" t="s">
        <v>1581</v>
      </c>
      <c r="E73" s="125" t="s">
        <v>1527</v>
      </c>
      <c r="F73" s="165">
        <v>38300191</v>
      </c>
      <c r="G73" s="112" t="s">
        <v>1421</v>
      </c>
      <c r="H73" s="112">
        <v>36901027</v>
      </c>
      <c r="I73" s="112" t="s">
        <v>1509</v>
      </c>
      <c r="J73" s="127">
        <v>43800</v>
      </c>
      <c r="K73" s="143">
        <v>23786.1</v>
      </c>
      <c r="L73" s="158">
        <f t="shared" ref="L73:L92" si="9">K73+C73-J73</f>
        <v>-13.900000000001455</v>
      </c>
      <c r="M73" s="125"/>
      <c r="N73" s="130"/>
      <c r="O73" s="131">
        <f t="shared" ref="O73:O82" si="10">C73-N73</f>
        <v>20000</v>
      </c>
    </row>
    <row r="74" spans="1:15" ht="86.25" hidden="1" x14ac:dyDescent="0.25">
      <c r="A74" s="112"/>
      <c r="B74" s="122" t="s">
        <v>1582</v>
      </c>
      <c r="C74" s="164">
        <v>100000</v>
      </c>
      <c r="D74" s="125" t="s">
        <v>1583</v>
      </c>
      <c r="E74" s="140" t="s">
        <v>1523</v>
      </c>
      <c r="F74" s="112">
        <v>38300191</v>
      </c>
      <c r="G74" s="117" t="s">
        <v>1421</v>
      </c>
      <c r="H74" s="112">
        <v>3690111</v>
      </c>
      <c r="I74" s="112" t="s">
        <v>1455</v>
      </c>
      <c r="J74" s="127">
        <v>310000</v>
      </c>
      <c r="K74" s="143">
        <v>209847.18</v>
      </c>
      <c r="L74" s="158">
        <f t="shared" si="9"/>
        <v>-152.82000000000698</v>
      </c>
      <c r="M74" s="125" t="s">
        <v>1584</v>
      </c>
      <c r="N74" s="130">
        <f>3200+4038+5599.99+1146.6+4799.57+5599.99+5599.99+1638</f>
        <v>31622.14</v>
      </c>
      <c r="O74" s="131">
        <f t="shared" si="10"/>
        <v>68377.86</v>
      </c>
    </row>
    <row r="75" spans="1:15" ht="15" hidden="1" x14ac:dyDescent="0.25">
      <c r="A75" s="112"/>
      <c r="B75" s="122" t="s">
        <v>1585</v>
      </c>
      <c r="C75" s="164">
        <v>7900000</v>
      </c>
      <c r="D75" s="112" t="s">
        <v>1558</v>
      </c>
      <c r="E75" s="125" t="s">
        <v>1586</v>
      </c>
      <c r="F75" s="177">
        <v>38300121</v>
      </c>
      <c r="G75" s="133" t="s">
        <v>1460</v>
      </c>
      <c r="H75" s="133">
        <v>3690101</v>
      </c>
      <c r="I75" s="133" t="s">
        <v>1554</v>
      </c>
      <c r="J75" s="127">
        <v>9660000</v>
      </c>
      <c r="K75" s="143">
        <v>1759784.82</v>
      </c>
      <c r="L75" s="158">
        <f t="shared" si="9"/>
        <v>-215.17999999970198</v>
      </c>
      <c r="M75" s="125">
        <v>4501744850</v>
      </c>
      <c r="N75" s="130">
        <v>3272390.6903999993</v>
      </c>
      <c r="O75" s="131">
        <f t="shared" si="10"/>
        <v>4627609.3096000012</v>
      </c>
    </row>
    <row r="76" spans="1:15" ht="15" hidden="1" x14ac:dyDescent="0.25">
      <c r="A76" s="112"/>
      <c r="B76" s="122" t="s">
        <v>1587</v>
      </c>
      <c r="C76" s="164" t="s">
        <v>1588</v>
      </c>
      <c r="D76" s="112" t="s">
        <v>1558</v>
      </c>
      <c r="E76" s="125" t="s">
        <v>1586</v>
      </c>
      <c r="F76" s="177">
        <v>38300121</v>
      </c>
      <c r="G76" s="133" t="s">
        <v>1460</v>
      </c>
      <c r="H76" s="133">
        <v>3690101</v>
      </c>
      <c r="I76" s="133" t="s">
        <v>1554</v>
      </c>
      <c r="J76" s="127"/>
      <c r="K76" s="143"/>
      <c r="L76" s="158" t="e">
        <f t="shared" si="9"/>
        <v>#VALUE!</v>
      </c>
      <c r="M76" s="125">
        <v>4501744819</v>
      </c>
      <c r="N76" s="130">
        <v>266664</v>
      </c>
      <c r="O76" s="131" t="e">
        <f t="shared" si="10"/>
        <v>#VALUE!</v>
      </c>
    </row>
    <row r="77" spans="1:15" ht="15" hidden="1" x14ac:dyDescent="0.25">
      <c r="A77" s="112"/>
      <c r="B77" s="122" t="s">
        <v>1589</v>
      </c>
      <c r="C77" s="164" t="s">
        <v>1588</v>
      </c>
      <c r="D77" s="112" t="s">
        <v>1558</v>
      </c>
      <c r="E77" s="125" t="s">
        <v>1586</v>
      </c>
      <c r="F77" s="177">
        <v>38300121</v>
      </c>
      <c r="G77" s="133" t="s">
        <v>1460</v>
      </c>
      <c r="H77" s="133">
        <v>3690101</v>
      </c>
      <c r="I77" s="133" t="s">
        <v>1554</v>
      </c>
      <c r="J77" s="127"/>
      <c r="K77" s="143"/>
      <c r="L77" s="158" t="e">
        <f t="shared" si="9"/>
        <v>#VALUE!</v>
      </c>
      <c r="M77" s="125">
        <v>4501745104</v>
      </c>
      <c r="N77" s="130">
        <v>125332.08</v>
      </c>
      <c r="O77" s="131" t="e">
        <f t="shared" si="10"/>
        <v>#VALUE!</v>
      </c>
    </row>
    <row r="78" spans="1:15" ht="15" hidden="1" x14ac:dyDescent="0.25">
      <c r="A78" s="112"/>
      <c r="B78" s="122" t="s">
        <v>1590</v>
      </c>
      <c r="C78" s="164" t="s">
        <v>1588</v>
      </c>
      <c r="D78" s="112" t="s">
        <v>1558</v>
      </c>
      <c r="E78" s="125" t="s">
        <v>1586</v>
      </c>
      <c r="F78" s="177">
        <v>38300121</v>
      </c>
      <c r="G78" s="133" t="s">
        <v>1460</v>
      </c>
      <c r="H78" s="133">
        <v>3690101</v>
      </c>
      <c r="I78" s="133" t="s">
        <v>1554</v>
      </c>
      <c r="J78" s="127"/>
      <c r="K78" s="143"/>
      <c r="L78" s="158" t="e">
        <f t="shared" si="9"/>
        <v>#VALUE!</v>
      </c>
      <c r="M78" s="125">
        <v>4501745150</v>
      </c>
      <c r="N78" s="130">
        <v>87804</v>
      </c>
      <c r="O78" s="131" t="e">
        <f t="shared" si="10"/>
        <v>#VALUE!</v>
      </c>
    </row>
    <row r="79" spans="1:15" ht="29.25" hidden="1" x14ac:dyDescent="0.25">
      <c r="A79" s="112"/>
      <c r="B79" s="184" t="s">
        <v>1591</v>
      </c>
      <c r="C79" s="164">
        <v>850000</v>
      </c>
      <c r="D79" s="125" t="s">
        <v>1592</v>
      </c>
      <c r="E79" s="125" t="s">
        <v>1593</v>
      </c>
      <c r="F79" s="177">
        <v>38300201</v>
      </c>
      <c r="G79" s="133" t="s">
        <v>1594</v>
      </c>
      <c r="H79" s="133">
        <v>3690101</v>
      </c>
      <c r="I79" s="133" t="s">
        <v>1554</v>
      </c>
      <c r="J79" s="127">
        <v>153000000</v>
      </c>
      <c r="K79" s="143">
        <v>152053135</v>
      </c>
      <c r="L79" s="185">
        <f t="shared" si="9"/>
        <v>-96865</v>
      </c>
      <c r="M79" s="125" t="s">
        <v>1595</v>
      </c>
      <c r="N79" s="130">
        <v>70250</v>
      </c>
      <c r="O79" s="131">
        <f t="shared" si="10"/>
        <v>779750</v>
      </c>
    </row>
    <row r="80" spans="1:15" ht="29.25" hidden="1" x14ac:dyDescent="0.25">
      <c r="A80" s="112"/>
      <c r="B80" s="184" t="s">
        <v>1596</v>
      </c>
      <c r="C80" s="164">
        <v>70250</v>
      </c>
      <c r="D80" s="125" t="s">
        <v>1592</v>
      </c>
      <c r="E80" s="125" t="s">
        <v>1593</v>
      </c>
      <c r="F80" s="177">
        <v>38300201</v>
      </c>
      <c r="G80" s="133" t="s">
        <v>1594</v>
      </c>
      <c r="H80" s="133">
        <v>3690101</v>
      </c>
      <c r="I80" s="133" t="s">
        <v>1554</v>
      </c>
      <c r="J80" s="127"/>
      <c r="K80" s="143"/>
      <c r="L80" s="185">
        <f t="shared" si="9"/>
        <v>70250</v>
      </c>
      <c r="M80" s="125" t="s">
        <v>1597</v>
      </c>
      <c r="N80" s="130">
        <v>70250</v>
      </c>
      <c r="O80" s="131">
        <f t="shared" si="10"/>
        <v>0</v>
      </c>
    </row>
    <row r="81" spans="1:15" ht="15" hidden="1" x14ac:dyDescent="0.25">
      <c r="A81" s="112"/>
      <c r="B81" s="157" t="s">
        <v>1598</v>
      </c>
      <c r="C81" s="164">
        <v>4230</v>
      </c>
      <c r="D81" s="112" t="s">
        <v>1599</v>
      </c>
      <c r="E81" s="125" t="s">
        <v>1527</v>
      </c>
      <c r="F81" s="112">
        <v>38300191</v>
      </c>
      <c r="G81" s="117" t="s">
        <v>1421</v>
      </c>
      <c r="H81" s="133">
        <v>3690101</v>
      </c>
      <c r="I81" s="133" t="s">
        <v>1554</v>
      </c>
      <c r="J81" s="127">
        <v>54500</v>
      </c>
      <c r="K81" s="143">
        <v>50221.67</v>
      </c>
      <c r="L81" s="158">
        <f t="shared" si="9"/>
        <v>-48.330000000001746</v>
      </c>
      <c r="M81" s="125">
        <v>4501874211</v>
      </c>
      <c r="N81" s="130"/>
      <c r="O81" s="131">
        <f t="shared" si="10"/>
        <v>4230</v>
      </c>
    </row>
    <row r="82" spans="1:15" ht="29.25" hidden="1" x14ac:dyDescent="0.25">
      <c r="A82" s="112"/>
      <c r="B82" s="183" t="s">
        <v>1537</v>
      </c>
      <c r="C82" s="164">
        <v>26703517</v>
      </c>
      <c r="D82" s="124" t="s">
        <v>1600</v>
      </c>
      <c r="E82" s="125" t="s">
        <v>1586</v>
      </c>
      <c r="F82" s="133">
        <v>38300121</v>
      </c>
      <c r="G82" s="133" t="s">
        <v>1460</v>
      </c>
      <c r="H82" s="133">
        <v>3690103</v>
      </c>
      <c r="I82" s="133" t="s">
        <v>1539</v>
      </c>
      <c r="J82" s="127">
        <v>34269000</v>
      </c>
      <c r="K82" s="143">
        <v>7565256.7000000002</v>
      </c>
      <c r="L82" s="158">
        <f t="shared" si="9"/>
        <v>-226.29999999701977</v>
      </c>
      <c r="M82" s="125"/>
      <c r="N82" s="165"/>
      <c r="O82" s="131">
        <f t="shared" si="10"/>
        <v>26703517</v>
      </c>
    </row>
    <row r="83" spans="1:15" ht="15" x14ac:dyDescent="0.25">
      <c r="A83" s="112"/>
      <c r="B83" s="186" t="s">
        <v>1530</v>
      </c>
      <c r="C83" s="187">
        <v>15000</v>
      </c>
      <c r="D83" s="125" t="s">
        <v>1601</v>
      </c>
      <c r="E83" s="125" t="s">
        <v>1527</v>
      </c>
      <c r="F83" s="112">
        <v>38300191</v>
      </c>
      <c r="G83" s="112" t="s">
        <v>1421</v>
      </c>
      <c r="H83" s="112">
        <v>36901021</v>
      </c>
      <c r="I83" s="142" t="s">
        <v>1507</v>
      </c>
      <c r="J83" s="127">
        <v>15275100</v>
      </c>
      <c r="K83" s="143">
        <v>15260060.119999999</v>
      </c>
      <c r="L83" s="158">
        <f t="shared" si="9"/>
        <v>-39.880000000819564</v>
      </c>
      <c r="M83" s="125">
        <v>4501878743</v>
      </c>
      <c r="N83" s="188">
        <v>17550</v>
      </c>
      <c r="O83" s="131">
        <f t="shared" ref="O83" si="11">C83-N83</f>
        <v>-2550</v>
      </c>
    </row>
    <row r="84" spans="1:15" ht="15" x14ac:dyDescent="0.25">
      <c r="A84" s="112"/>
      <c r="B84" s="184" t="s">
        <v>1602</v>
      </c>
      <c r="C84" s="187">
        <v>47936</v>
      </c>
      <c r="D84" s="112" t="s">
        <v>1558</v>
      </c>
      <c r="E84" s="125" t="s">
        <v>1527</v>
      </c>
      <c r="F84" s="165">
        <v>38300191</v>
      </c>
      <c r="G84" s="112" t="s">
        <v>1421</v>
      </c>
      <c r="H84" s="112">
        <v>36901024</v>
      </c>
      <c r="I84" s="112" t="s">
        <v>1427</v>
      </c>
      <c r="J84" s="127">
        <v>2279000</v>
      </c>
      <c r="K84" s="143">
        <v>2230840.4500000002</v>
      </c>
      <c r="L84" s="158">
        <f t="shared" si="9"/>
        <v>-223.54999999981374</v>
      </c>
      <c r="M84" s="125">
        <v>4501751475</v>
      </c>
      <c r="N84" s="188">
        <v>20000</v>
      </c>
      <c r="O84" s="131">
        <f t="shared" ref="O84:O92" si="12">C84-N84</f>
        <v>27936</v>
      </c>
    </row>
    <row r="85" spans="1:15" ht="29.25" x14ac:dyDescent="0.25">
      <c r="A85" s="112"/>
      <c r="B85" s="157" t="s">
        <v>1470</v>
      </c>
      <c r="C85" s="187">
        <v>640</v>
      </c>
      <c r="D85" s="132" t="s">
        <v>1603</v>
      </c>
      <c r="E85" s="125" t="s">
        <v>1527</v>
      </c>
      <c r="F85" s="112">
        <v>38300191</v>
      </c>
      <c r="G85" s="112" t="s">
        <v>1421</v>
      </c>
      <c r="H85" s="136">
        <v>36901091</v>
      </c>
      <c r="I85" s="141" t="s">
        <v>1446</v>
      </c>
      <c r="J85" s="127">
        <v>90700</v>
      </c>
      <c r="K85" s="143">
        <v>89913.71</v>
      </c>
      <c r="L85" s="158">
        <f t="shared" si="9"/>
        <v>-146.2899999999936</v>
      </c>
      <c r="M85" s="125"/>
      <c r="N85" s="130"/>
      <c r="O85" s="131">
        <f t="shared" si="12"/>
        <v>640</v>
      </c>
    </row>
    <row r="86" spans="1:15" ht="15" x14ac:dyDescent="0.25">
      <c r="A86" s="112"/>
      <c r="B86" s="157" t="s">
        <v>1604</v>
      </c>
      <c r="C86" s="187">
        <v>49689</v>
      </c>
      <c r="D86" s="112" t="s">
        <v>1605</v>
      </c>
      <c r="E86" s="125" t="s">
        <v>1527</v>
      </c>
      <c r="F86" s="133">
        <v>38300202</v>
      </c>
      <c r="G86" s="133"/>
      <c r="H86" s="133">
        <v>36901061</v>
      </c>
      <c r="I86" s="189" t="s">
        <v>1606</v>
      </c>
      <c r="J86" s="127"/>
      <c r="K86" s="143"/>
      <c r="L86" s="158">
        <f t="shared" si="9"/>
        <v>49689</v>
      </c>
      <c r="M86" s="125">
        <v>4501790487</v>
      </c>
      <c r="N86" s="130">
        <v>49688.5</v>
      </c>
      <c r="O86" s="131">
        <f t="shared" si="12"/>
        <v>0.5</v>
      </c>
    </row>
    <row r="87" spans="1:15" ht="15" x14ac:dyDescent="0.25">
      <c r="A87" s="112"/>
      <c r="B87" s="157" t="s">
        <v>1607</v>
      </c>
      <c r="C87" s="187">
        <v>17809</v>
      </c>
      <c r="D87" s="112" t="s">
        <v>1605</v>
      </c>
      <c r="E87" s="125" t="s">
        <v>1527</v>
      </c>
      <c r="F87" s="133">
        <v>38300202</v>
      </c>
      <c r="G87" s="133"/>
      <c r="H87" s="133">
        <v>36901061</v>
      </c>
      <c r="I87" s="189" t="s">
        <v>1606</v>
      </c>
      <c r="J87" s="127"/>
      <c r="K87" s="143"/>
      <c r="L87" s="158">
        <f t="shared" si="9"/>
        <v>17809</v>
      </c>
      <c r="M87" s="125">
        <v>4501790494</v>
      </c>
      <c r="N87" s="130">
        <v>17808.509999999998</v>
      </c>
      <c r="O87" s="131">
        <f t="shared" si="12"/>
        <v>0.49000000000160071</v>
      </c>
    </row>
    <row r="88" spans="1:15" ht="15" x14ac:dyDescent="0.25">
      <c r="A88" s="112"/>
      <c r="B88" s="157" t="s">
        <v>1608</v>
      </c>
      <c r="C88" s="187">
        <v>12987</v>
      </c>
      <c r="D88" s="112" t="s">
        <v>1605</v>
      </c>
      <c r="E88" s="125" t="s">
        <v>1527</v>
      </c>
      <c r="F88" s="112">
        <v>38300191</v>
      </c>
      <c r="G88" s="112"/>
      <c r="H88" s="112">
        <v>36901061</v>
      </c>
      <c r="I88" s="141" t="s">
        <v>1606</v>
      </c>
      <c r="J88" s="127"/>
      <c r="K88" s="143"/>
      <c r="L88" s="158">
        <f t="shared" si="9"/>
        <v>12987</v>
      </c>
      <c r="M88" s="125">
        <v>4501554702</v>
      </c>
      <c r="N88" s="130">
        <v>13986.77</v>
      </c>
      <c r="O88" s="131">
        <f t="shared" si="12"/>
        <v>-999.77000000000044</v>
      </c>
    </row>
    <row r="89" spans="1:15" ht="15" x14ac:dyDescent="0.25">
      <c r="A89" s="112"/>
      <c r="B89" s="157" t="s">
        <v>1609</v>
      </c>
      <c r="C89" s="187">
        <v>10207</v>
      </c>
      <c r="D89" s="112" t="s">
        <v>1605</v>
      </c>
      <c r="E89" s="125" t="s">
        <v>1527</v>
      </c>
      <c r="F89" s="112">
        <v>38300191</v>
      </c>
      <c r="G89" s="112"/>
      <c r="H89" s="112">
        <v>36901061</v>
      </c>
      <c r="I89" s="141" t="s">
        <v>1606</v>
      </c>
      <c r="J89" s="143">
        <v>272383.89</v>
      </c>
      <c r="K89" s="143">
        <v>272383.89</v>
      </c>
      <c r="L89" s="158">
        <f t="shared" si="9"/>
        <v>10207</v>
      </c>
      <c r="M89" s="125">
        <v>4501548966</v>
      </c>
      <c r="N89" s="130">
        <v>13338</v>
      </c>
      <c r="O89" s="131">
        <f t="shared" si="12"/>
        <v>-3131</v>
      </c>
    </row>
    <row r="90" spans="1:15" ht="29.25" x14ac:dyDescent="0.25">
      <c r="A90" s="112"/>
      <c r="B90" s="157" t="s">
        <v>1470</v>
      </c>
      <c r="C90" s="187">
        <v>5741.79</v>
      </c>
      <c r="D90" s="125" t="s">
        <v>1610</v>
      </c>
      <c r="E90" s="125" t="s">
        <v>1527</v>
      </c>
      <c r="F90" s="165">
        <v>38300191</v>
      </c>
      <c r="G90" s="112" t="s">
        <v>1421</v>
      </c>
      <c r="H90" s="112">
        <v>36901025</v>
      </c>
      <c r="I90" s="112" t="s">
        <v>1579</v>
      </c>
      <c r="J90" s="143">
        <v>1089000</v>
      </c>
      <c r="K90" s="143">
        <v>1083083.97</v>
      </c>
      <c r="L90" s="158">
        <f t="shared" si="9"/>
        <v>-174.23999999999069</v>
      </c>
      <c r="M90" s="125">
        <v>4501878772</v>
      </c>
      <c r="N90" s="130">
        <v>5742</v>
      </c>
      <c r="O90" s="131">
        <f t="shared" si="12"/>
        <v>-0.21000000000003638</v>
      </c>
    </row>
    <row r="91" spans="1:15" ht="43.5" x14ac:dyDescent="0.25">
      <c r="A91" s="112"/>
      <c r="B91" s="157" t="s">
        <v>1611</v>
      </c>
      <c r="C91" s="187">
        <v>14300</v>
      </c>
      <c r="D91" s="125" t="s">
        <v>1612</v>
      </c>
      <c r="E91" s="125" t="s">
        <v>1527</v>
      </c>
      <c r="F91" s="165">
        <v>38300191</v>
      </c>
      <c r="G91" s="112" t="s">
        <v>1421</v>
      </c>
      <c r="H91" s="112">
        <v>36901021</v>
      </c>
      <c r="I91" s="112" t="s">
        <v>1507</v>
      </c>
      <c r="J91" s="143">
        <v>15275000</v>
      </c>
      <c r="K91" s="143">
        <v>15259841.779999999</v>
      </c>
      <c r="L91" s="158">
        <f t="shared" si="9"/>
        <v>-858.22000000067055</v>
      </c>
      <c r="M91" s="125">
        <v>4501725580</v>
      </c>
      <c r="N91" s="130">
        <v>14300</v>
      </c>
      <c r="O91" s="131">
        <f t="shared" si="12"/>
        <v>0</v>
      </c>
    </row>
    <row r="92" spans="1:15" ht="29.25" x14ac:dyDescent="0.25">
      <c r="A92" s="112"/>
      <c r="B92" s="184" t="s">
        <v>1613</v>
      </c>
      <c r="C92" s="187">
        <v>4434</v>
      </c>
      <c r="D92" s="112" t="s">
        <v>1558</v>
      </c>
      <c r="E92" s="125" t="s">
        <v>1527</v>
      </c>
      <c r="F92" s="165">
        <v>38300191</v>
      </c>
      <c r="G92" s="112" t="s">
        <v>1421</v>
      </c>
      <c r="H92" s="172">
        <v>36901024</v>
      </c>
      <c r="I92" s="172" t="s">
        <v>1427</v>
      </c>
      <c r="J92" s="143"/>
      <c r="K92" s="143"/>
      <c r="L92" s="190">
        <f t="shared" si="9"/>
        <v>4434</v>
      </c>
      <c r="M92" s="125">
        <v>4501819438</v>
      </c>
      <c r="N92" s="130">
        <f>1509.3+2925</f>
        <v>4434.3</v>
      </c>
      <c r="O92" s="131">
        <f t="shared" si="12"/>
        <v>-0.3000000000001819</v>
      </c>
    </row>
    <row r="93" spans="1:15" ht="29.25" x14ac:dyDescent="0.25">
      <c r="A93" s="112"/>
      <c r="B93" s="184" t="s">
        <v>1614</v>
      </c>
      <c r="C93" s="187">
        <v>10000</v>
      </c>
      <c r="D93" s="125" t="s">
        <v>1615</v>
      </c>
      <c r="E93" s="125" t="s">
        <v>1527</v>
      </c>
      <c r="F93" s="165">
        <v>38300191</v>
      </c>
      <c r="G93" s="112" t="s">
        <v>1421</v>
      </c>
      <c r="H93" s="172">
        <v>36901024</v>
      </c>
      <c r="I93" s="172" t="s">
        <v>1427</v>
      </c>
      <c r="J93" s="127">
        <v>2281000</v>
      </c>
      <c r="K93" s="143">
        <v>2266128.73</v>
      </c>
      <c r="L93" s="190">
        <f>K93+C93-J93+L92</f>
        <v>-437.27000000001863</v>
      </c>
      <c r="O93" s="131">
        <f>C93-N69</f>
        <v>9298</v>
      </c>
    </row>
    <row r="94" spans="1:15" ht="15" x14ac:dyDescent="0.25">
      <c r="A94" s="112"/>
      <c r="B94" s="157" t="s">
        <v>1616</v>
      </c>
      <c r="C94" s="187">
        <v>1482630</v>
      </c>
      <c r="D94" s="125" t="s">
        <v>1617</v>
      </c>
      <c r="E94" s="125" t="s">
        <v>1527</v>
      </c>
      <c r="F94" s="177">
        <v>38300216</v>
      </c>
      <c r="G94" s="133" t="s">
        <v>1554</v>
      </c>
      <c r="H94" s="133">
        <v>3690101</v>
      </c>
      <c r="I94" s="133" t="s">
        <v>1554</v>
      </c>
      <c r="J94" s="143">
        <v>50000000</v>
      </c>
      <c r="K94" s="143">
        <v>43603093</v>
      </c>
      <c r="L94" s="158">
        <f t="shared" ref="L94:L122" si="13">K94+C94-J94</f>
        <v>-4914277</v>
      </c>
      <c r="M94" s="125"/>
      <c r="N94" s="130"/>
      <c r="O94" s="131"/>
    </row>
    <row r="95" spans="1:15" ht="15" x14ac:dyDescent="0.25">
      <c r="A95" s="112"/>
      <c r="B95" s="157" t="s">
        <v>1618</v>
      </c>
      <c r="C95" s="187">
        <v>2050338</v>
      </c>
      <c r="D95" s="125" t="s">
        <v>1617</v>
      </c>
      <c r="E95" s="125" t="s">
        <v>1527</v>
      </c>
      <c r="F95" s="177">
        <v>38300201</v>
      </c>
      <c r="G95" s="133" t="s">
        <v>1594</v>
      </c>
      <c r="H95" s="133">
        <v>3690101</v>
      </c>
      <c r="I95" s="133" t="s">
        <v>1554</v>
      </c>
      <c r="J95" s="143">
        <v>172000000</v>
      </c>
      <c r="K95" s="143">
        <v>164745949</v>
      </c>
      <c r="L95" s="158">
        <f t="shared" si="13"/>
        <v>-5203713</v>
      </c>
      <c r="M95" s="125"/>
      <c r="N95" s="130"/>
      <c r="O95" s="131"/>
    </row>
    <row r="96" spans="1:15" ht="29.25" x14ac:dyDescent="0.25">
      <c r="A96" s="112"/>
      <c r="B96" s="193" t="s">
        <v>1619</v>
      </c>
      <c r="C96" s="164">
        <f>26703517-50000</f>
        <v>26653517</v>
      </c>
      <c r="D96" s="124" t="s">
        <v>1600</v>
      </c>
      <c r="E96" s="125" t="s">
        <v>1586</v>
      </c>
      <c r="F96" s="133">
        <v>38300121</v>
      </c>
      <c r="G96" s="133" t="s">
        <v>1460</v>
      </c>
      <c r="H96" s="133">
        <v>3690103</v>
      </c>
      <c r="I96" s="133" t="s">
        <v>1539</v>
      </c>
      <c r="J96" s="127">
        <v>34269000</v>
      </c>
      <c r="K96" s="143">
        <v>7565256.7000000002</v>
      </c>
      <c r="L96" s="158">
        <f t="shared" si="13"/>
        <v>-50226.29999999702</v>
      </c>
      <c r="M96" s="125"/>
      <c r="N96" s="165"/>
      <c r="O96" s="131">
        <f t="shared" ref="O96" si="14">C96-N96</f>
        <v>26653517</v>
      </c>
    </row>
    <row r="97" spans="1:15" ht="29.25" x14ac:dyDescent="0.25">
      <c r="A97" s="112"/>
      <c r="B97" s="193" t="s">
        <v>1619</v>
      </c>
      <c r="C97" s="164"/>
      <c r="D97" s="124" t="s">
        <v>1600</v>
      </c>
      <c r="E97" s="125" t="s">
        <v>1586</v>
      </c>
      <c r="F97" s="133">
        <v>38300121</v>
      </c>
      <c r="G97" s="133" t="s">
        <v>1460</v>
      </c>
      <c r="H97" s="133">
        <v>3690103</v>
      </c>
      <c r="I97" s="133" t="s">
        <v>1539</v>
      </c>
      <c r="J97" s="127">
        <v>34219000</v>
      </c>
      <c r="K97" s="143">
        <v>22062364.670000002</v>
      </c>
      <c r="L97" s="158">
        <f t="shared" si="13"/>
        <v>-12156635.329999998</v>
      </c>
      <c r="M97" s="125"/>
      <c r="N97" s="165"/>
      <c r="O97" s="131">
        <f>C97-N97</f>
        <v>0</v>
      </c>
    </row>
    <row r="98" spans="1:15" ht="29.25" x14ac:dyDescent="0.25">
      <c r="A98" s="112"/>
      <c r="B98" s="157" t="s">
        <v>1620</v>
      </c>
      <c r="C98" s="187">
        <v>50000</v>
      </c>
      <c r="D98" s="125" t="s">
        <v>1621</v>
      </c>
      <c r="E98" s="125" t="s">
        <v>1527</v>
      </c>
      <c r="F98" s="133">
        <v>38300121</v>
      </c>
      <c r="G98" s="133" t="s">
        <v>1460</v>
      </c>
      <c r="H98" s="133">
        <v>36901091</v>
      </c>
      <c r="I98" s="133" t="s">
        <v>1446</v>
      </c>
      <c r="J98" s="143">
        <v>90700</v>
      </c>
      <c r="K98" s="143">
        <v>40300</v>
      </c>
      <c r="L98" s="158">
        <f t="shared" si="13"/>
        <v>-400</v>
      </c>
      <c r="M98" s="125"/>
      <c r="N98" s="130"/>
      <c r="O98" s="131"/>
    </row>
    <row r="99" spans="1:15" ht="30" x14ac:dyDescent="0.25">
      <c r="A99" s="112"/>
      <c r="B99" s="157" t="s">
        <v>1622</v>
      </c>
      <c r="C99" s="187">
        <v>42354</v>
      </c>
      <c r="D99" s="125" t="s">
        <v>1623</v>
      </c>
      <c r="E99" s="125" t="s">
        <v>1527</v>
      </c>
      <c r="F99" s="165">
        <v>38300191</v>
      </c>
      <c r="G99" s="112" t="s">
        <v>1421</v>
      </c>
      <c r="H99" s="156">
        <v>36901101</v>
      </c>
      <c r="I99" s="156" t="s">
        <v>1528</v>
      </c>
      <c r="J99" s="143">
        <v>775000</v>
      </c>
      <c r="K99" s="143">
        <v>732389.26</v>
      </c>
      <c r="L99" s="158">
        <f t="shared" si="13"/>
        <v>-256.73999999999069</v>
      </c>
      <c r="M99" s="125">
        <v>4501745030</v>
      </c>
      <c r="N99" s="130"/>
      <c r="O99" s="131"/>
    </row>
    <row r="100" spans="1:15" ht="15" x14ac:dyDescent="0.25">
      <c r="A100" s="112"/>
      <c r="B100" s="157" t="s">
        <v>1624</v>
      </c>
      <c r="C100" s="187">
        <v>32974</v>
      </c>
      <c r="D100" s="125" t="s">
        <v>1625</v>
      </c>
      <c r="E100" s="125" t="s">
        <v>1527</v>
      </c>
      <c r="F100" s="165">
        <v>38300191</v>
      </c>
      <c r="G100" s="112" t="s">
        <v>1421</v>
      </c>
      <c r="H100" s="156">
        <v>36901024</v>
      </c>
      <c r="I100" s="156" t="s">
        <v>1427</v>
      </c>
      <c r="J100" s="143">
        <v>2304000</v>
      </c>
      <c r="K100" s="143">
        <v>2270670.9900000002</v>
      </c>
      <c r="L100" s="158">
        <f t="shared" si="13"/>
        <v>-355.00999999977648</v>
      </c>
      <c r="M100" s="125">
        <v>4501885636</v>
      </c>
      <c r="N100" s="130"/>
      <c r="O100" s="131"/>
    </row>
    <row r="101" spans="1:15" s="220" customFormat="1" ht="15.75" x14ac:dyDescent="0.25">
      <c r="A101" s="209"/>
      <c r="B101" s="210" t="s">
        <v>1626</v>
      </c>
      <c r="C101" s="211">
        <v>236226</v>
      </c>
      <c r="D101" s="212" t="s">
        <v>1627</v>
      </c>
      <c r="E101" s="213" t="s">
        <v>1527</v>
      </c>
      <c r="F101" s="214"/>
      <c r="G101" s="209"/>
      <c r="H101" s="215"/>
      <c r="I101" s="215"/>
      <c r="J101" s="216"/>
      <c r="K101" s="216"/>
      <c r="L101" s="217">
        <f t="shared" si="13"/>
        <v>236226</v>
      </c>
      <c r="M101" s="213"/>
      <c r="N101" s="218"/>
      <c r="O101" s="219"/>
    </row>
    <row r="102" spans="1:15" s="220" customFormat="1" ht="29.25" x14ac:dyDescent="0.25">
      <c r="A102" s="209"/>
      <c r="B102" s="221" t="s">
        <v>1628</v>
      </c>
      <c r="C102" s="211">
        <v>58500</v>
      </c>
      <c r="D102" s="212" t="s">
        <v>1629</v>
      </c>
      <c r="E102" s="213" t="s">
        <v>1527</v>
      </c>
      <c r="F102" s="214"/>
      <c r="G102" s="209"/>
      <c r="H102" s="215"/>
      <c r="I102" s="215"/>
      <c r="J102" s="216"/>
      <c r="K102" s="216"/>
      <c r="L102" s="217">
        <f t="shared" si="13"/>
        <v>58500</v>
      </c>
      <c r="M102" s="213"/>
      <c r="N102" s="218"/>
      <c r="O102" s="219"/>
    </row>
    <row r="103" spans="1:15" ht="29.25" x14ac:dyDescent="0.25">
      <c r="A103" s="112"/>
      <c r="B103" s="183" t="s">
        <v>1630</v>
      </c>
      <c r="C103" s="187">
        <v>714342.36</v>
      </c>
      <c r="D103" s="125" t="s">
        <v>1631</v>
      </c>
      <c r="E103" s="125" t="s">
        <v>1527</v>
      </c>
      <c r="F103" s="165">
        <v>38300191</v>
      </c>
      <c r="G103" s="112" t="s">
        <v>1421</v>
      </c>
      <c r="H103" s="112">
        <v>36901025</v>
      </c>
      <c r="I103" s="112" t="s">
        <v>1579</v>
      </c>
      <c r="J103" s="143">
        <v>1164200</v>
      </c>
      <c r="K103" s="143">
        <v>448930.94</v>
      </c>
      <c r="L103" s="158">
        <f t="shared" si="13"/>
        <v>-926.69999999995343</v>
      </c>
      <c r="M103" s="125">
        <v>4501664155</v>
      </c>
      <c r="N103" s="130"/>
      <c r="O103" s="131"/>
    </row>
    <row r="104" spans="1:15" ht="29.25" hidden="1" outlineLevel="1" x14ac:dyDescent="0.25">
      <c r="A104" s="112">
        <v>5.04</v>
      </c>
      <c r="B104" s="183" t="s">
        <v>1632</v>
      </c>
      <c r="C104" s="187">
        <v>27000</v>
      </c>
      <c r="D104" s="125" t="s">
        <v>1633</v>
      </c>
      <c r="E104" s="125" t="s">
        <v>1527</v>
      </c>
      <c r="F104" s="177">
        <v>38300198</v>
      </c>
      <c r="G104" s="132" t="s">
        <v>1484</v>
      </c>
      <c r="H104" s="133">
        <v>369010912</v>
      </c>
      <c r="I104" s="133" t="s">
        <v>1485</v>
      </c>
      <c r="J104" s="143">
        <v>222000</v>
      </c>
      <c r="K104" s="143">
        <v>193983.26</v>
      </c>
      <c r="L104" s="158">
        <f t="shared" si="13"/>
        <v>-1016.7399999999907</v>
      </c>
      <c r="M104" s="112">
        <v>4501887982</v>
      </c>
      <c r="N104" s="130"/>
      <c r="O104" s="131"/>
    </row>
    <row r="105" spans="1:15" ht="29.25" hidden="1" outlineLevel="1" x14ac:dyDescent="0.25">
      <c r="A105" s="112">
        <v>5.04</v>
      </c>
      <c r="B105" s="183" t="s">
        <v>1632</v>
      </c>
      <c r="C105" s="187">
        <v>27000</v>
      </c>
      <c r="D105" s="125" t="s">
        <v>1633</v>
      </c>
      <c r="E105" s="125" t="s">
        <v>1527</v>
      </c>
      <c r="F105" s="177">
        <v>38300198</v>
      </c>
      <c r="G105" s="132" t="s">
        <v>1484</v>
      </c>
      <c r="H105" s="133">
        <v>369010912</v>
      </c>
      <c r="I105" s="133" t="s">
        <v>1485</v>
      </c>
      <c r="J105" s="143"/>
      <c r="K105" s="143"/>
      <c r="L105" s="158">
        <f t="shared" si="13"/>
        <v>27000</v>
      </c>
      <c r="M105" s="112">
        <v>4501888010</v>
      </c>
      <c r="N105" s="130"/>
      <c r="O105" s="131"/>
    </row>
    <row r="106" spans="1:15" ht="29.25" hidden="1" outlineLevel="1" x14ac:dyDescent="0.25">
      <c r="A106" s="112">
        <v>5.04</v>
      </c>
      <c r="B106" s="183" t="s">
        <v>1632</v>
      </c>
      <c r="C106" s="187">
        <v>27000</v>
      </c>
      <c r="D106" s="125" t="s">
        <v>1633</v>
      </c>
      <c r="E106" s="125" t="s">
        <v>1527</v>
      </c>
      <c r="F106" s="177">
        <v>38300198</v>
      </c>
      <c r="G106" s="132" t="s">
        <v>1484</v>
      </c>
      <c r="H106" s="133">
        <v>369010912</v>
      </c>
      <c r="I106" s="133" t="s">
        <v>1485</v>
      </c>
      <c r="J106" s="143"/>
      <c r="K106" s="143"/>
      <c r="L106" s="158">
        <f t="shared" si="13"/>
        <v>27000</v>
      </c>
      <c r="M106" s="112">
        <v>4501888010</v>
      </c>
      <c r="N106" s="130"/>
      <c r="O106" s="131"/>
    </row>
    <row r="107" spans="1:15" ht="29.25" hidden="1" outlineLevel="1" x14ac:dyDescent="0.25">
      <c r="A107" s="112">
        <v>5.04</v>
      </c>
      <c r="B107" s="183" t="s">
        <v>1632</v>
      </c>
      <c r="C107" s="187">
        <v>27000</v>
      </c>
      <c r="D107" s="125" t="s">
        <v>1633</v>
      </c>
      <c r="E107" s="125" t="s">
        <v>1527</v>
      </c>
      <c r="F107" s="177">
        <v>38300198</v>
      </c>
      <c r="G107" s="132" t="s">
        <v>1484</v>
      </c>
      <c r="H107" s="133">
        <v>369010912</v>
      </c>
      <c r="I107" s="133" t="s">
        <v>1485</v>
      </c>
      <c r="J107" s="143"/>
      <c r="K107" s="143"/>
      <c r="L107" s="158">
        <f t="shared" si="13"/>
        <v>27000</v>
      </c>
      <c r="M107" s="112">
        <v>4501888010</v>
      </c>
      <c r="N107" s="130"/>
      <c r="O107" s="131"/>
    </row>
    <row r="108" spans="1:15" ht="29.25" hidden="1" outlineLevel="1" x14ac:dyDescent="0.25">
      <c r="A108" s="112">
        <v>5.04</v>
      </c>
      <c r="B108" s="183" t="s">
        <v>1632</v>
      </c>
      <c r="C108" s="187">
        <v>27000</v>
      </c>
      <c r="D108" s="125" t="s">
        <v>1633</v>
      </c>
      <c r="E108" s="125" t="s">
        <v>1527</v>
      </c>
      <c r="F108" s="177">
        <v>38300198</v>
      </c>
      <c r="G108" s="132" t="s">
        <v>1484</v>
      </c>
      <c r="H108" s="133">
        <v>369010912</v>
      </c>
      <c r="I108" s="133" t="s">
        <v>1485</v>
      </c>
      <c r="J108" s="143"/>
      <c r="K108" s="143"/>
      <c r="L108" s="158">
        <f t="shared" si="13"/>
        <v>27000</v>
      </c>
      <c r="M108" s="112">
        <v>4501888017</v>
      </c>
      <c r="N108" s="130"/>
      <c r="O108" s="131"/>
    </row>
    <row r="109" spans="1:15" ht="29.25" hidden="1" outlineLevel="1" x14ac:dyDescent="0.25">
      <c r="A109" s="112">
        <v>5.04</v>
      </c>
      <c r="B109" s="183" t="s">
        <v>1632</v>
      </c>
      <c r="C109" s="187">
        <v>27000</v>
      </c>
      <c r="D109" s="125" t="s">
        <v>1633</v>
      </c>
      <c r="E109" s="125" t="s">
        <v>1527</v>
      </c>
      <c r="F109" s="177">
        <v>38300198</v>
      </c>
      <c r="G109" s="132" t="s">
        <v>1484</v>
      </c>
      <c r="H109" s="133">
        <v>369010912</v>
      </c>
      <c r="I109" s="133" t="s">
        <v>1485</v>
      </c>
      <c r="J109" s="143"/>
      <c r="K109" s="143"/>
      <c r="L109" s="158">
        <f t="shared" si="13"/>
        <v>27000</v>
      </c>
      <c r="M109" s="112">
        <v>4501888024</v>
      </c>
      <c r="N109" s="130"/>
      <c r="O109" s="131"/>
    </row>
    <row r="110" spans="1:15" ht="29.25" hidden="1" outlineLevel="1" x14ac:dyDescent="0.25">
      <c r="A110" s="112">
        <v>5.04</v>
      </c>
      <c r="B110" s="183" t="s">
        <v>1632</v>
      </c>
      <c r="C110" s="187">
        <v>27000</v>
      </c>
      <c r="D110" s="125" t="s">
        <v>1633</v>
      </c>
      <c r="E110" s="125" t="s">
        <v>1527</v>
      </c>
      <c r="F110" s="177">
        <v>38300198</v>
      </c>
      <c r="G110" s="132" t="s">
        <v>1484</v>
      </c>
      <c r="H110" s="133">
        <v>369010912</v>
      </c>
      <c r="I110" s="133" t="s">
        <v>1485</v>
      </c>
      <c r="J110" s="143"/>
      <c r="K110" s="143"/>
      <c r="L110" s="158">
        <f t="shared" si="13"/>
        <v>27000</v>
      </c>
      <c r="M110" s="112">
        <v>4501888036</v>
      </c>
      <c r="N110" s="130"/>
      <c r="O110" s="131"/>
    </row>
    <row r="111" spans="1:15" ht="29.25" hidden="1" outlineLevel="1" x14ac:dyDescent="0.25">
      <c r="A111" s="112">
        <v>6.04</v>
      </c>
      <c r="B111" s="183" t="s">
        <v>1634</v>
      </c>
      <c r="C111" s="187">
        <v>115941</v>
      </c>
      <c r="D111" s="125" t="s">
        <v>1631</v>
      </c>
      <c r="E111" s="125" t="s">
        <v>1527</v>
      </c>
      <c r="F111" s="165">
        <v>38300191</v>
      </c>
      <c r="G111" s="112" t="s">
        <v>1421</v>
      </c>
      <c r="H111" s="156">
        <v>3690113</v>
      </c>
      <c r="I111" s="156" t="s">
        <v>1502</v>
      </c>
      <c r="J111" s="143">
        <v>320000</v>
      </c>
      <c r="K111" s="143">
        <v>203014.11</v>
      </c>
      <c r="L111" s="158">
        <f t="shared" si="13"/>
        <v>-1044.890000000014</v>
      </c>
      <c r="M111" s="125">
        <v>4501823792</v>
      </c>
      <c r="N111" s="130"/>
      <c r="O111" s="131"/>
    </row>
    <row r="112" spans="1:15" ht="29.25" hidden="1" outlineLevel="1" x14ac:dyDescent="0.25">
      <c r="A112" s="112">
        <v>7.04</v>
      </c>
      <c r="B112" s="183" t="s">
        <v>1635</v>
      </c>
      <c r="C112" s="187">
        <v>116000000</v>
      </c>
      <c r="D112" s="125" t="s">
        <v>1636</v>
      </c>
      <c r="E112" s="125" t="s">
        <v>1527</v>
      </c>
      <c r="F112" s="194">
        <v>38300201</v>
      </c>
      <c r="G112" s="195" t="s">
        <v>1637</v>
      </c>
      <c r="H112" s="196">
        <v>3690101</v>
      </c>
      <c r="I112" s="196" t="s">
        <v>1554</v>
      </c>
      <c r="J112" s="143"/>
      <c r="K112" s="143">
        <v>180883891</v>
      </c>
      <c r="L112" s="197">
        <f t="shared" si="13"/>
        <v>296883891</v>
      </c>
      <c r="M112" s="125"/>
      <c r="N112" s="130"/>
      <c r="O112" s="131"/>
    </row>
    <row r="113" spans="1:16" ht="30" hidden="1" outlineLevel="1" thickBot="1" x14ac:dyDescent="0.3">
      <c r="A113" s="112">
        <v>7.04</v>
      </c>
      <c r="B113" s="198" t="s">
        <v>1638</v>
      </c>
      <c r="C113" s="187">
        <v>103000000</v>
      </c>
      <c r="D113" s="125" t="s">
        <v>1636</v>
      </c>
      <c r="E113" s="125" t="s">
        <v>1527</v>
      </c>
      <c r="F113" s="194">
        <v>38300202</v>
      </c>
      <c r="G113" s="195" t="s">
        <v>1638</v>
      </c>
      <c r="H113" s="196">
        <v>3690101</v>
      </c>
      <c r="I113" s="196" t="s">
        <v>1554</v>
      </c>
      <c r="J113" s="143"/>
      <c r="K113" s="143">
        <v>117656489</v>
      </c>
      <c r="L113" s="197">
        <f t="shared" si="13"/>
        <v>220656489</v>
      </c>
      <c r="M113" s="125"/>
      <c r="N113" s="130"/>
      <c r="O113" s="131"/>
    </row>
    <row r="114" spans="1:16" ht="30" hidden="1" outlineLevel="1" thickBot="1" x14ac:dyDescent="0.3">
      <c r="A114" s="112">
        <v>7.04</v>
      </c>
      <c r="B114" s="198" t="s">
        <v>1552</v>
      </c>
      <c r="C114" s="187">
        <v>13000000</v>
      </c>
      <c r="D114" s="125" t="s">
        <v>1636</v>
      </c>
      <c r="E114" s="125" t="s">
        <v>1527</v>
      </c>
      <c r="F114" s="194">
        <v>38300216</v>
      </c>
      <c r="G114" s="195" t="s">
        <v>1552</v>
      </c>
      <c r="H114" s="196">
        <v>3690101</v>
      </c>
      <c r="I114" s="196" t="s">
        <v>1554</v>
      </c>
      <c r="J114" s="143"/>
      <c r="K114" s="143">
        <v>47287176</v>
      </c>
      <c r="L114" s="197">
        <f t="shared" si="13"/>
        <v>60287176</v>
      </c>
      <c r="M114" s="125"/>
      <c r="N114" s="130"/>
      <c r="O114" s="131"/>
    </row>
    <row r="115" spans="1:16" ht="30" hidden="1" outlineLevel="1" thickBot="1" x14ac:dyDescent="0.3">
      <c r="A115" s="112">
        <v>7.04</v>
      </c>
      <c r="B115" s="198" t="s">
        <v>1639</v>
      </c>
      <c r="C115" s="187">
        <v>325000000</v>
      </c>
      <c r="D115" s="125" t="s">
        <v>1636</v>
      </c>
      <c r="E115" s="125" t="s">
        <v>1527</v>
      </c>
      <c r="F115" s="194">
        <v>38300224</v>
      </c>
      <c r="G115" s="195" t="s">
        <v>1639</v>
      </c>
      <c r="H115" s="196">
        <v>3690101</v>
      </c>
      <c r="I115" s="196" t="s">
        <v>1554</v>
      </c>
      <c r="J115" s="143"/>
      <c r="K115" s="143">
        <v>162217081</v>
      </c>
      <c r="L115" s="197">
        <f t="shared" si="13"/>
        <v>487217081</v>
      </c>
      <c r="M115" s="125"/>
      <c r="N115" s="130"/>
      <c r="O115" s="131"/>
    </row>
    <row r="116" spans="1:16" ht="30" hidden="1" outlineLevel="1" thickBot="1" x14ac:dyDescent="0.3">
      <c r="A116" s="112">
        <v>7.04</v>
      </c>
      <c r="B116" s="198" t="s">
        <v>1640</v>
      </c>
      <c r="C116" s="187">
        <v>60000000</v>
      </c>
      <c r="D116" s="125" t="s">
        <v>1636</v>
      </c>
      <c r="E116" s="125" t="s">
        <v>1527</v>
      </c>
      <c r="F116" s="194">
        <v>38300232</v>
      </c>
      <c r="G116" s="195" t="s">
        <v>1640</v>
      </c>
      <c r="H116" s="196">
        <v>3690101</v>
      </c>
      <c r="I116" s="196" t="s">
        <v>1554</v>
      </c>
      <c r="J116" s="143"/>
      <c r="K116" s="143">
        <v>59403524</v>
      </c>
      <c r="L116" s="197">
        <f t="shared" si="13"/>
        <v>119403524</v>
      </c>
      <c r="M116" s="125"/>
      <c r="N116" s="130"/>
      <c r="O116" s="131"/>
    </row>
    <row r="117" spans="1:16" ht="30" hidden="1" outlineLevel="1" thickBot="1" x14ac:dyDescent="0.3">
      <c r="A117" s="112">
        <v>7.04</v>
      </c>
      <c r="B117" s="198" t="s">
        <v>1641</v>
      </c>
      <c r="C117" s="187">
        <v>15000000</v>
      </c>
      <c r="D117" s="125" t="s">
        <v>1636</v>
      </c>
      <c r="E117" s="125" t="s">
        <v>1527</v>
      </c>
      <c r="F117" s="194">
        <v>38300236</v>
      </c>
      <c r="G117" s="195" t="s">
        <v>1641</v>
      </c>
      <c r="H117" s="196">
        <v>3690101</v>
      </c>
      <c r="I117" s="196" t="s">
        <v>1554</v>
      </c>
      <c r="J117" s="143"/>
      <c r="K117" s="143">
        <v>61032601</v>
      </c>
      <c r="L117" s="197">
        <f t="shared" si="13"/>
        <v>76032601</v>
      </c>
      <c r="M117" s="125"/>
      <c r="N117" s="130"/>
      <c r="O117" s="131"/>
    </row>
    <row r="118" spans="1:16" ht="29.25" hidden="1" outlineLevel="1" x14ac:dyDescent="0.25">
      <c r="A118" s="112">
        <v>8.0399999999999991</v>
      </c>
      <c r="B118" s="183" t="s">
        <v>1632</v>
      </c>
      <c r="C118" s="187">
        <v>1960</v>
      </c>
      <c r="D118" s="125" t="s">
        <v>1642</v>
      </c>
      <c r="E118" s="125" t="s">
        <v>1527</v>
      </c>
      <c r="F118" s="177">
        <v>38300403</v>
      </c>
      <c r="G118" s="177" t="s">
        <v>1643</v>
      </c>
      <c r="H118" s="177">
        <v>369010912</v>
      </c>
      <c r="I118" s="177" t="s">
        <v>1485</v>
      </c>
      <c r="J118" s="143">
        <v>2200</v>
      </c>
      <c r="K118" s="143">
        <v>0</v>
      </c>
      <c r="L118" s="158">
        <f t="shared" si="13"/>
        <v>-240</v>
      </c>
      <c r="M118" s="125">
        <v>4501728996</v>
      </c>
      <c r="N118" s="130"/>
      <c r="O118" s="131"/>
    </row>
    <row r="119" spans="1:16" ht="29.25" hidden="1" outlineLevel="1" x14ac:dyDescent="0.25">
      <c r="A119" s="112">
        <v>8.0399999999999991</v>
      </c>
      <c r="B119" s="183" t="s">
        <v>1644</v>
      </c>
      <c r="C119" s="187">
        <v>1500000</v>
      </c>
      <c r="D119" s="183" t="s">
        <v>1644</v>
      </c>
      <c r="E119" s="125" t="s">
        <v>1527</v>
      </c>
      <c r="F119" s="177">
        <v>38300202</v>
      </c>
      <c r="G119" s="132" t="s">
        <v>1638</v>
      </c>
      <c r="H119" s="133">
        <v>36901061</v>
      </c>
      <c r="I119" s="133" t="s">
        <v>1606</v>
      </c>
      <c r="J119" s="143">
        <v>1680000</v>
      </c>
      <c r="K119" s="143">
        <v>179657</v>
      </c>
      <c r="L119" s="158">
        <f t="shared" si="13"/>
        <v>-343</v>
      </c>
      <c r="M119" s="125"/>
      <c r="N119" s="130"/>
      <c r="O119" s="131"/>
    </row>
    <row r="120" spans="1:16" ht="15" collapsed="1" x14ac:dyDescent="0.25">
      <c r="A120" s="112"/>
      <c r="B120" s="183"/>
      <c r="C120" s="187">
        <f>SUM(C83:C119)</f>
        <v>665316526.14999998</v>
      </c>
      <c r="D120" s="125"/>
      <c r="E120" s="125"/>
      <c r="F120" s="165"/>
      <c r="G120" s="140"/>
      <c r="H120" s="156"/>
      <c r="I120" s="156"/>
      <c r="J120" s="143">
        <f>SUM(J83:J103)</f>
        <v>331384083.88999999</v>
      </c>
      <c r="K120" s="143"/>
      <c r="L120" s="158">
        <f t="shared" si="13"/>
        <v>333932442.25999999</v>
      </c>
      <c r="M120" s="125"/>
      <c r="N120" s="130"/>
      <c r="O120" s="131"/>
    </row>
    <row r="121" spans="1:16" ht="15" x14ac:dyDescent="0.25">
      <c r="A121" s="112"/>
      <c r="B121" s="183"/>
      <c r="C121" s="187"/>
      <c r="D121" s="125"/>
      <c r="E121" s="125"/>
      <c r="F121" s="165"/>
      <c r="G121" s="140"/>
      <c r="H121" s="156"/>
      <c r="I121" s="156"/>
      <c r="J121" s="143"/>
      <c r="K121" s="143"/>
      <c r="L121" s="158">
        <f t="shared" si="13"/>
        <v>0</v>
      </c>
      <c r="M121" s="125"/>
      <c r="N121" s="130"/>
      <c r="O121" s="131"/>
    </row>
    <row r="122" spans="1:16" ht="15" x14ac:dyDescent="0.25">
      <c r="A122" s="112"/>
      <c r="B122" s="183"/>
      <c r="C122" s="187"/>
      <c r="D122" s="125"/>
      <c r="E122" s="125"/>
      <c r="F122" s="165"/>
      <c r="G122" s="140"/>
      <c r="H122" s="156"/>
      <c r="I122" s="156"/>
      <c r="J122" s="143"/>
      <c r="K122" s="143"/>
      <c r="L122" s="158">
        <f t="shared" si="13"/>
        <v>0</v>
      </c>
      <c r="M122" s="125"/>
      <c r="N122" s="130"/>
      <c r="O122" s="131"/>
    </row>
    <row r="123" spans="1:16" ht="15" x14ac:dyDescent="0.25">
      <c r="A123" s="112"/>
      <c r="B123" s="183"/>
      <c r="C123" s="187"/>
      <c r="D123" s="125"/>
      <c r="E123" s="125"/>
      <c r="F123" s="165"/>
      <c r="G123" s="112"/>
      <c r="H123" s="156"/>
      <c r="I123" s="156"/>
      <c r="J123" s="143"/>
      <c r="K123" s="143"/>
      <c r="L123" s="158">
        <f t="shared" ref="L123" si="15">K123+C123-J123</f>
        <v>0</v>
      </c>
      <c r="M123" s="125"/>
      <c r="N123" s="130"/>
      <c r="O123" s="131"/>
    </row>
    <row r="124" spans="1:16" ht="31.5" x14ac:dyDescent="0.25">
      <c r="A124" s="112"/>
      <c r="B124" s="199" t="s">
        <v>1645</v>
      </c>
      <c r="C124" s="200">
        <f>SUM(C79:C95)</f>
        <v>31349708.789999999</v>
      </c>
      <c r="D124" s="201"/>
      <c r="E124" s="202"/>
      <c r="F124" s="156"/>
      <c r="G124" s="203"/>
      <c r="H124" s="203"/>
      <c r="I124" s="204"/>
      <c r="J124" s="204"/>
      <c r="K124" s="205"/>
      <c r="L124" s="158">
        <f>SUM(L12:L73)</f>
        <v>-334462.65999999922</v>
      </c>
      <c r="M124" s="125"/>
      <c r="N124" s="165"/>
      <c r="O124" s="131">
        <f>SUM(O2:O74)</f>
        <v>9944457.1699999999</v>
      </c>
      <c r="P124" s="206"/>
    </row>
    <row r="125" spans="1:16" x14ac:dyDescent="0.2">
      <c r="B125" t="s">
        <v>1646</v>
      </c>
    </row>
    <row r="127" spans="1:16" x14ac:dyDescent="0.2">
      <c r="O127" s="206"/>
    </row>
    <row r="128" spans="1:16" x14ac:dyDescent="0.2">
      <c r="B128" s="208"/>
    </row>
    <row r="129" spans="2:2" x14ac:dyDescent="0.2">
      <c r="B129" s="208"/>
    </row>
  </sheetData>
  <autoFilter ref="B1:O125" xr:uid="{00000000-0009-0000-0000-000001000000}"/>
  <mergeCells count="5">
    <mergeCell ref="C48:C52"/>
    <mergeCell ref="O48:O52"/>
    <mergeCell ref="D57:D59"/>
    <mergeCell ref="O63:O64"/>
    <mergeCell ref="O65:O67"/>
  </mergeCells>
  <pageMargins left="0.25" right="0.25" top="0.75" bottom="0.75" header="0.3" footer="0.3"/>
  <pageSetup paperSize="9" scale="7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26" sqref="C26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80"/>
      <c r="C1" s="81"/>
      <c r="D1" s="81"/>
    </row>
    <row r="2" spans="1:6" s="82" customFormat="1" ht="15.75" x14ac:dyDescent="0.25">
      <c r="C2" s="83" t="s">
        <v>1392</v>
      </c>
      <c r="D2" s="84" t="s">
        <v>1653</v>
      </c>
      <c r="F2"/>
    </row>
    <row r="3" spans="1:6" s="82" customFormat="1" ht="15.75" x14ac:dyDescent="0.25">
      <c r="C3" s="85" t="s">
        <v>1393</v>
      </c>
      <c r="D3" s="86"/>
      <c r="F3"/>
    </row>
    <row r="4" spans="1:6" s="82" customFormat="1" ht="15.75" x14ac:dyDescent="0.25">
      <c r="C4" s="87" t="s">
        <v>1394</v>
      </c>
      <c r="D4" s="88"/>
      <c r="F4"/>
    </row>
    <row r="5" spans="1:6" s="82" customFormat="1" ht="15" x14ac:dyDescent="0.25">
      <c r="C5" s="89"/>
      <c r="D5" s="90"/>
      <c r="F5"/>
    </row>
    <row r="6" spans="1:6" s="82" customFormat="1" ht="15.75" thickBot="1" x14ac:dyDescent="0.3">
      <c r="C6" s="91" t="s">
        <v>1654</v>
      </c>
      <c r="D6" s="92"/>
      <c r="F6"/>
    </row>
    <row r="7" spans="1:6" ht="28.5" x14ac:dyDescent="0.2">
      <c r="A7" s="93" t="s">
        <v>1395</v>
      </c>
      <c r="B7" s="93" t="s">
        <v>1396</v>
      </c>
      <c r="C7" s="93" t="s">
        <v>1397</v>
      </c>
      <c r="D7" s="94" t="s">
        <v>1398</v>
      </c>
    </row>
    <row r="8" spans="1:6" s="98" customFormat="1" ht="15" x14ac:dyDescent="0.25">
      <c r="A8" s="95">
        <v>4</v>
      </c>
      <c r="B8" s="96"/>
      <c r="C8" s="82" t="s">
        <v>1650</v>
      </c>
      <c r="D8" s="97">
        <v>616</v>
      </c>
    </row>
    <row r="9" spans="1:6" ht="15" x14ac:dyDescent="0.25">
      <c r="A9" s="95">
        <v>5</v>
      </c>
      <c r="B9" s="96"/>
      <c r="C9" s="82" t="s">
        <v>1651</v>
      </c>
      <c r="D9" s="97">
        <v>640</v>
      </c>
    </row>
    <row r="10" spans="1:6" ht="15" x14ac:dyDescent="0.25">
      <c r="A10" s="95">
        <v>2</v>
      </c>
      <c r="B10" s="96"/>
      <c r="C10" s="82" t="s">
        <v>388</v>
      </c>
      <c r="D10" s="97">
        <f>403.57+'דוח תנועות'!F372+'דוח תנועות'!F373</f>
        <v>6026.1</v>
      </c>
    </row>
    <row r="11" spans="1:6" ht="15" x14ac:dyDescent="0.25">
      <c r="A11" s="95">
        <v>3</v>
      </c>
      <c r="B11" s="96"/>
      <c r="C11" s="82" t="s">
        <v>1427</v>
      </c>
      <c r="D11" s="97">
        <f>50.97+11104.24</f>
        <v>11155.21</v>
      </c>
    </row>
    <row r="12" spans="1:6" ht="15" x14ac:dyDescent="0.25">
      <c r="A12" s="95">
        <v>6</v>
      </c>
      <c r="B12" s="96" t="s">
        <v>1401</v>
      </c>
      <c r="C12" s="82" t="s">
        <v>1648</v>
      </c>
      <c r="D12" s="97">
        <v>58500</v>
      </c>
    </row>
    <row r="13" spans="1:6" s="98" customFormat="1" ht="15" x14ac:dyDescent="0.25">
      <c r="A13" s="95">
        <v>1</v>
      </c>
      <c r="B13" s="96"/>
      <c r="C13" s="82" t="s">
        <v>1649</v>
      </c>
      <c r="D13" s="97">
        <f>10056.85+64467+13300.56+28229.76</f>
        <v>116054.17</v>
      </c>
    </row>
    <row r="14" spans="1:6" ht="15" x14ac:dyDescent="0.25">
      <c r="A14" s="95">
        <v>7</v>
      </c>
      <c r="B14" s="96" t="s">
        <v>1402</v>
      </c>
      <c r="C14" s="96" t="s">
        <v>1647</v>
      </c>
      <c r="D14" s="97">
        <v>236226</v>
      </c>
    </row>
    <row r="15" spans="1:6" ht="15" x14ac:dyDescent="0.25">
      <c r="A15" s="99"/>
      <c r="B15" s="96"/>
      <c r="C15" s="82"/>
      <c r="D15" s="97">
        <f>SUBTOTAL(109,D8:D14)</f>
        <v>429217.48</v>
      </c>
    </row>
    <row r="16" spans="1:6" ht="15" x14ac:dyDescent="0.25">
      <c r="A16" s="99"/>
      <c r="B16" s="96"/>
      <c r="C16" s="82"/>
      <c r="D16" s="97"/>
    </row>
    <row r="17" spans="1:4" ht="15" x14ac:dyDescent="0.25">
      <c r="A17" s="99"/>
      <c r="B17" s="96"/>
      <c r="C17" s="82"/>
      <c r="D17" s="97"/>
    </row>
    <row r="18" spans="1:4" ht="15.75" thickBot="1" x14ac:dyDescent="0.3">
      <c r="A18" s="99"/>
      <c r="B18" s="96"/>
      <c r="C18" s="82"/>
      <c r="D18" s="97"/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דוח תנועות</vt:lpstr>
      <vt:lpstr>קובץ החרגות</vt:lpstr>
      <vt:lpstr>מרץ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Shira Vegotzky</cp:lastModifiedBy>
  <dcterms:modified xsi:type="dcterms:W3CDTF">2020-04-20T06:18:24Z</dcterms:modified>
  <cp:category/>
</cp:coreProperties>
</file>